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7275" windowWidth="14340" windowHeight="7305" activeTab="0"/>
  </bookViews>
  <sheets>
    <sheet name="Celková rekapitulace" sheetId="1" r:id="rId1"/>
    <sheet name="Rekapitulace investice" sheetId="2" r:id="rId2"/>
    <sheet name="Výtah" sheetId="3" r:id="rId3"/>
    <sheet name="Zateplení fasád" sheetId="4" r:id="rId4"/>
    <sheet name="Vytápění" sheetId="5" r:id="rId5"/>
    <sheet name="Plyn" sheetId="6" r:id="rId6"/>
    <sheet name="VZT" sheetId="7" r:id="rId7"/>
    <sheet name="Rekapitulace opravy" sheetId="8" r:id="rId8"/>
    <sheet name="byt č.1" sheetId="9" r:id="rId9"/>
    <sheet name="byt 2,5,6,9,10,13,14,17,18,21" sheetId="10" r:id="rId10"/>
    <sheet name="byt 3,4,7,8,11,12,15,16,19,20" sheetId="11" r:id="rId11"/>
    <sheet name="byt č.22" sheetId="12" r:id="rId12"/>
    <sheet name="ZTI" sheetId="13" r:id="rId13"/>
    <sheet name="Silnoproud" sheetId="14" r:id="rId14"/>
    <sheet name="Slaboproud" sheetId="15" r:id="rId15"/>
    <sheet name="Výplně otvorů" sheetId="16" r:id="rId16"/>
    <sheet name="Společné prostory" sheetId="17" r:id="rId17"/>
    <sheet name="Vyklízení sklepů" sheetId="18" r:id="rId18"/>
    <sheet name="Zpevněné plochy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" localSheetId="18">#REF!</definedName>
    <definedName name="a" localSheetId="12">#REF!</definedName>
    <definedName name="a">#REF!</definedName>
    <definedName name="AE">#REF!</definedName>
    <definedName name="AL_obvodový_plášť">'[3]SO 11.1A Výkaz výměr'!#REF!</definedName>
    <definedName name="ATS" localSheetId="18">#REF!</definedName>
    <definedName name="ATS" localSheetId="12">#REF!</definedName>
    <definedName name="ATS">#REF!</definedName>
    <definedName name="battab">#REF!</definedName>
    <definedName name="Battzeit">#REF!</definedName>
    <definedName name="cif">#REF!</definedName>
    <definedName name="cisloobjektu">'[4]Krycí list'!$A$4</definedName>
    <definedName name="cislostavby">'[4]Krycí list'!$A$6</definedName>
    <definedName name="Com.">#REF!</definedName>
    <definedName name="d" localSheetId="18">#REF!</definedName>
    <definedName name="d" localSheetId="12">#REF!</definedName>
    <definedName name="d">#REF!</definedName>
    <definedName name="dph" localSheetId="14">#REF!</definedName>
    <definedName name="dph" localSheetId="17">#REF!</definedName>
    <definedName name="dph">#REF!</definedName>
    <definedName name="Excel_BuiltIn_Print_Area_11" localSheetId="12">#REF!</definedName>
    <definedName name="Excel_BuiltIn_Print_Area_11">#REF!</definedName>
    <definedName name="Excel_BuiltIn_Print_Area_1_1" localSheetId="14">'Slaboproud'!$A$1:$F$119</definedName>
    <definedName name="Excel_BuiltIn_Print_Area_1_1" localSheetId="18">#REF!</definedName>
    <definedName name="Excel_BuiltIn_Print_Area_1_1" localSheetId="12">#REF!</definedName>
    <definedName name="Excel_BuiltIn_Print_Area_1_1">#REF!</definedName>
    <definedName name="Excel_BuiltIn_Print_Area_1_11" localSheetId="18">#REF!</definedName>
    <definedName name="Excel_BuiltIn_Print_Area_1_11" localSheetId="12">#REF!</definedName>
    <definedName name="Excel_BuiltIn_Print_Area_1_11">#REF!</definedName>
    <definedName name="Excel_BuiltIn_Print_Area_1_1_1" localSheetId="14">'Slaboproud'!$A$1:$F$122</definedName>
    <definedName name="Excel_BuiltIn_Print_Area_1_1_1" localSheetId="12">#REF!</definedName>
    <definedName name="Excel_BuiltIn_Print_Area_1_1_1">#REF!</definedName>
    <definedName name="Excel_BuiltIn_Print_Area_1_1_1_1" localSheetId="14">'Slaboproud'!$A$1:$F$111</definedName>
    <definedName name="Excel_BuiltIn_Print_Area_1_1_1_1" localSheetId="12">#REF!</definedName>
    <definedName name="Excel_BuiltIn_Print_Area_1_1_1_1">#REF!</definedName>
    <definedName name="Excel_BuiltIn_Print_Area_1_1_1_11" localSheetId="14">#REF!</definedName>
    <definedName name="Excel_BuiltIn_Print_Area_1_1_1_11">#REF!</definedName>
    <definedName name="Excel_BuiltIn_Print_Area_1_1_1_1_1" localSheetId="14">'Slaboproud'!$A$1:$F$118</definedName>
    <definedName name="Excel_BuiltIn_Print_Area_1_1_1_1_1" localSheetId="12">#REF!</definedName>
    <definedName name="Excel_BuiltIn_Print_Area_1_1_1_1_1">#REF!</definedName>
    <definedName name="Excel_BuiltIn_Print_Area_1_1_1_1_1_1" localSheetId="14">'Slaboproud'!$A$1:$C$61</definedName>
    <definedName name="Excel_BuiltIn_Print_Area_1_1_1_1_1_1" localSheetId="12">#REF!</definedName>
    <definedName name="Excel_BuiltIn_Print_Area_1_1_1_1_1_1">#REF!</definedName>
    <definedName name="Excel_BuiltIn_Print_Area_1_1_1_1_1_1_1" localSheetId="14">'Slaboproud'!$A$1:$C$3</definedName>
    <definedName name="Excel_BuiltIn_Print_Area_1_1_1_1_1_1_1" localSheetId="12">#REF!</definedName>
    <definedName name="Excel_BuiltIn_Print_Area_1_1_1_1_1_1_1">#REF!</definedName>
    <definedName name="Excel_BuiltIn_Print_Area_1_1_1_1_1_1_1_1" localSheetId="14">'Slaboproud'!$A$1:$C$89</definedName>
    <definedName name="Excel_BuiltIn_Print_Area_1_1_1_1_1_1_1_1">#REF!</definedName>
    <definedName name="Excel_BuiltIn_Print_Area_2_1_1" localSheetId="18">#REF!</definedName>
    <definedName name="Excel_BuiltIn_Print_Area_2_1_1" localSheetId="12">#REF!</definedName>
    <definedName name="Excel_BuiltIn_Print_Area_2_1_1">#REF!</definedName>
    <definedName name="Excel_BuiltIn_Print_Area_2_1_1_1" localSheetId="18">#REF!</definedName>
    <definedName name="Excel_BuiltIn_Print_Area_2_1_1_1" localSheetId="12">#REF!</definedName>
    <definedName name="Excel_BuiltIn_Print_Area_2_1_1_1">#REF!</definedName>
    <definedName name="Excel_BuiltIn_Print_Area_3_1" localSheetId="18">#REF!</definedName>
    <definedName name="Excel_BuiltIn_Print_Area_3_1" localSheetId="12">#REF!</definedName>
    <definedName name="Excel_BuiltIn_Print_Area_3_1">#REF!</definedName>
    <definedName name="Excel_BuiltIn_Print_Titles_1_1" localSheetId="14">'Slaboproud'!$A$1:$IS$1</definedName>
    <definedName name="Excel_BuiltIn_Print_Titles_1_1" localSheetId="12">#REF!</definedName>
    <definedName name="Excel_BuiltIn_Print_Titles_1_1">#REF!</definedName>
    <definedName name="Excel_BuiltIn_Print_Titles_1_1_1" localSheetId="14">'Slaboproud'!$A$1:$IQ$1</definedName>
    <definedName name="Excel_BuiltIn_Print_Titles_1_1_1" localSheetId="12">#REF!</definedName>
    <definedName name="Excel_BuiltIn_Print_Titles_1_1_1">#REF!</definedName>
    <definedName name="Excel_BuiltIn_Print_Titles_1_1_11" localSheetId="12">#REF!</definedName>
    <definedName name="Excel_BuiltIn_Print_Titles_1_1_11">#REF!</definedName>
    <definedName name="Excel_BuiltIn_Print_Titles_1_1_1_1" localSheetId="14">'Slaboproud'!$A$1:$IN$1</definedName>
    <definedName name="Excel_BuiltIn_Print_Titles_1_1_1_1">#REF!</definedName>
    <definedName name="hkj">'[5]Krycí list'!$A$4</definedName>
    <definedName name="Izolace_akustické">'[3]SO 11.1A Výkaz výměr'!#REF!</definedName>
    <definedName name="Izolace_proti_vodě">'[3]SO 11.1A Výkaz výměr'!#REF!</definedName>
    <definedName name="K">'[6]Specifikace'!#REF!</definedName>
    <definedName name="KAPITOLA_1___OSVĚTLENÍ" localSheetId="18">#REF!</definedName>
    <definedName name="KAPITOLA_1___OSVĚTLENÍ" localSheetId="12">#REF!</definedName>
    <definedName name="KAPITOLA_1___OSVĚTLENÍ">#REF!</definedName>
    <definedName name="KAPITOLA_10" localSheetId="18">#REF!</definedName>
    <definedName name="KAPITOLA_10" localSheetId="12">#REF!</definedName>
    <definedName name="KAPITOLA_10">#REF!</definedName>
    <definedName name="KAPITOLA_2___VYPÍNAČE" localSheetId="18">#REF!</definedName>
    <definedName name="KAPITOLA_2___VYPÍNAČE" localSheetId="12">#REF!</definedName>
    <definedName name="KAPITOLA_2___VYPÍNAČE">#REF!</definedName>
    <definedName name="KAPITOLA_3___ZÁSUVKY" localSheetId="18">#REF!</definedName>
    <definedName name="KAPITOLA_3___ZÁSUVKY" localSheetId="12">#REF!</definedName>
    <definedName name="KAPITOLA_3___ZÁSUVKY">#REF!</definedName>
    <definedName name="KAPITOLA_4___KABELY" localSheetId="18">#REF!</definedName>
    <definedName name="KAPITOLA_4___KABELY" localSheetId="12">#REF!</definedName>
    <definedName name="KAPITOLA_4___KABELY">#REF!</definedName>
    <definedName name="KAPITOLA_5___ROZVADĚČE" localSheetId="18">#REF!</definedName>
    <definedName name="KAPITOLA_5___ROZVADĚČE" localSheetId="12">#REF!</definedName>
    <definedName name="KAPITOLA_5___ROZVADĚČE">#REF!</definedName>
    <definedName name="KAPITOLA_6___OSTATNÍ" localSheetId="18">#REF!</definedName>
    <definedName name="KAPITOLA_6___OSTATNÍ" localSheetId="12">#REF!</definedName>
    <definedName name="KAPITOLA_6___OSTATNÍ">#REF!</definedName>
    <definedName name="KAPITOLA_7___DOKUMENTACE" localSheetId="18">#REF!</definedName>
    <definedName name="KAPITOLA_7___DOKUMENTACE" localSheetId="12">#REF!</definedName>
    <definedName name="KAPITOLA_7___DOKUMENTACE">#REF!</definedName>
    <definedName name="KAPITOLA_8" localSheetId="18">#REF!</definedName>
    <definedName name="KAPITOLA_8" localSheetId="12">#REF!</definedName>
    <definedName name="KAPITOLA_8">#REF!</definedName>
    <definedName name="KAPITOLA_9" localSheetId="18">#REF!</definedName>
    <definedName name="KAPITOLA_9" localSheetId="12">#REF!</definedName>
    <definedName name="KAPITOLA_9">#REF!</definedName>
    <definedName name="Komunikace">'[3]SO 11.1A Výkaz výměr'!#REF!</definedName>
    <definedName name="Konstrukce_klempířské">'[3]SO 11.1A Výkaz výměr'!#REF!</definedName>
    <definedName name="Konstrukce_tesařské">'[7]SO 51.4 Výkaz výměr'!#REF!</definedName>
    <definedName name="Konstrukce_truhlářské">'[3]SO 11.1A Výkaz výměr'!#REF!</definedName>
    <definedName name="Kovové_stavební_doplňkové_konstrukce">'[3]SO 11.1A Výkaz výměr'!#REF!</definedName>
    <definedName name="Kryt">#REF!</definedName>
    <definedName name="KSDK">'[7]SO 51.4 Výkaz výměr'!#REF!</definedName>
    <definedName name="kurz" localSheetId="18">#REF!</definedName>
    <definedName name="kurz" localSheetId="12">#REF!</definedName>
    <definedName name="kurz">#REF!</definedName>
    <definedName name="Kurz_USD" localSheetId="18">#REF!</definedName>
    <definedName name="Kurz_USD" localSheetId="12">#REF!</definedName>
    <definedName name="Kurz_USD">#REF!</definedName>
    <definedName name="LKZ">#REF!</definedName>
    <definedName name="Malby__tapety__nátěry__nástřiky">'[3]SO 11.1A Výkaz výměr'!#REF!</definedName>
    <definedName name="Marže" localSheetId="18">#REF!</definedName>
    <definedName name="Marže" localSheetId="12">#REF!</definedName>
    <definedName name="Marže">#REF!</definedName>
    <definedName name="minkap">#REF!</definedName>
    <definedName name="Nab.">#REF!</definedName>
    <definedName name="Náhl.">#REF!</definedName>
    <definedName name="nazevobjektu">'[4]Krycí list'!$C$4</definedName>
    <definedName name="nazevstavby">'[4]Krycí list'!$C$6</definedName>
    <definedName name="_xlnm.Print_Titles" localSheetId="1">'Rekapitulace investice'!$1:$1</definedName>
    <definedName name="_xlnm.Print_Titles" localSheetId="7">'Rekapitulace opravy'!$1:$1</definedName>
    <definedName name="_xlnm.Print_Titles" localSheetId="13">'Silnoproud'!$3:$3</definedName>
    <definedName name="_xlnm.Print_Titles" localSheetId="14">'Slaboproud'!$1:$1</definedName>
    <definedName name="_xlnm.Print_Titles" localSheetId="17">'Vyklízení sklepů'!$1:$4</definedName>
    <definedName name="_xlnm.Print_Titles" localSheetId="4">'Vytápění'!$2:$5</definedName>
    <definedName name="_xlnm.Print_Titles" localSheetId="6">'VZT'!$1:$6</definedName>
    <definedName name="_xlnm.Print_Titles" localSheetId="18">'Zpevněné plochy'!$4:$4</definedName>
    <definedName name="Obklady_keramické">'[3]SO 11.1A Výkaz výměr'!#REF!</definedName>
    <definedName name="_xlnm.Print_Area" localSheetId="9">'byt 2,5,6,9,10,13,14,17,18,21'!$A$1:$J$77</definedName>
    <definedName name="_xlnm.Print_Area" localSheetId="10">'byt 3,4,7,8,11,12,15,16,19,20'!$A$1:$J$77</definedName>
    <definedName name="_xlnm.Print_Area" localSheetId="8">'byt č.1'!$A$1:$J$79</definedName>
    <definedName name="_xlnm.Print_Area" localSheetId="11">'byt č.22'!$A$1:$J$76</definedName>
    <definedName name="_xlnm.Print_Area" localSheetId="0">'Celková rekapitulace'!$A$1:$C$36</definedName>
    <definedName name="_xlnm.Print_Area" localSheetId="1">'Rekapitulace investice'!$A$1:$G$34</definedName>
    <definedName name="_xlnm.Print_Area" localSheetId="7">'Rekapitulace opravy'!$A$1:$F$41</definedName>
    <definedName name="_xlnm.Print_Area" localSheetId="13">'Silnoproud'!$A$1:$F$111</definedName>
    <definedName name="_xlnm.Print_Area" localSheetId="14">'Slaboproud'!$A$1:$F$77</definedName>
    <definedName name="_xlnm.Print_Area" localSheetId="16">'Společné prostory'!$A$1:$J$157</definedName>
    <definedName name="_xlnm.Print_Area" localSheetId="17">'Vyklízení sklepů'!$A$1:$G$9</definedName>
    <definedName name="_xlnm.Print_Area" localSheetId="15">'Výplně otvorů'!$A$1:$J$45</definedName>
    <definedName name="_xlnm.Print_Area" localSheetId="2">'Výtah'!$A$1:$J$145</definedName>
    <definedName name="_xlnm.Print_Area" localSheetId="4">'Vytápění'!$A$1:$G$78</definedName>
    <definedName name="_xlnm.Print_Area" localSheetId="6">'VZT'!$A$1:$F$80</definedName>
    <definedName name="_xlnm.Print_Area" localSheetId="3">'Zateplení fasád'!$A$1:$J$135</definedName>
    <definedName name="_xlnm.Print_Area" localSheetId="18">'Zpevněné plochy'!$A$1:$L$70</definedName>
    <definedName name="oblast1">#REF!</definedName>
    <definedName name="oipio">'[5]Krycí list'!$C$6</definedName>
    <definedName name="Ostatní_výrobky">'[7]SO 51.4 Výkaz výměr'!#REF!</definedName>
    <definedName name="Pak.120">#REF!</definedName>
    <definedName name="Pak.8">#REF!</definedName>
    <definedName name="Podhl">'[7]SO 51.4 Výkaz výměr'!#REF!</definedName>
    <definedName name="Podhledy">'[3]SO 11.1A Výkaz výměr'!#REF!</definedName>
    <definedName name="PORTSV">#REF!</definedName>
    <definedName name="red" localSheetId="18">#REF!</definedName>
    <definedName name="red" localSheetId="12">#REF!</definedName>
    <definedName name="red">#REF!</definedName>
    <definedName name="red_dod">'[8]SCS'!$J$16</definedName>
    <definedName name="red1" localSheetId="18">#REF!</definedName>
    <definedName name="red1" localSheetId="12">#REF!</definedName>
    <definedName name="red1">#REF!</definedName>
    <definedName name="red10" localSheetId="18">#REF!</definedName>
    <definedName name="red10" localSheetId="12">#REF!</definedName>
    <definedName name="red10">#REF!</definedName>
    <definedName name="red2" localSheetId="18">#REF!</definedName>
    <definedName name="red2" localSheetId="12">#REF!</definedName>
    <definedName name="red2">#REF!</definedName>
    <definedName name="red3" localSheetId="18">#REF!</definedName>
    <definedName name="red3" localSheetId="12">#REF!</definedName>
    <definedName name="red3">#REF!</definedName>
    <definedName name="red4" localSheetId="18">#REF!</definedName>
    <definedName name="red4" localSheetId="12">#REF!</definedName>
    <definedName name="red4">#REF!</definedName>
    <definedName name="red5" localSheetId="18">#REF!</definedName>
    <definedName name="red5" localSheetId="12">#REF!</definedName>
    <definedName name="red5">#REF!</definedName>
    <definedName name="red6" localSheetId="18">#REF!</definedName>
    <definedName name="red6" localSheetId="12">#REF!</definedName>
    <definedName name="red6">#REF!</definedName>
    <definedName name="red7" localSheetId="18">#REF!</definedName>
    <definedName name="red7" localSheetId="12">#REF!</definedName>
    <definedName name="red7">#REF!</definedName>
    <definedName name="red8" localSheetId="18">#REF!</definedName>
    <definedName name="red8" localSheetId="12">#REF!</definedName>
    <definedName name="red8">#REF!</definedName>
    <definedName name="red9" localSheetId="18">#REF!</definedName>
    <definedName name="red9" localSheetId="12">#REF!</definedName>
    <definedName name="red9">#REF!</definedName>
    <definedName name="REKAPITULACE">'[3]SO 11.1A Výkaz výměr'!#REF!</definedName>
    <definedName name="RFmx">#REF!</definedName>
    <definedName name="rfomni">#REF!</definedName>
    <definedName name="RFperif">#REF!</definedName>
    <definedName name="RFperif1">#REF!</definedName>
    <definedName name="RFser">#REF!</definedName>
    <definedName name="RFSYST">#REF!</definedName>
    <definedName name="RFTERM">#REF!</definedName>
    <definedName name="s" localSheetId="18">#REF!</definedName>
    <definedName name="s" localSheetId="12">#REF!</definedName>
    <definedName name="s">#REF!</definedName>
    <definedName name="Sádrokartonové_konstrukce">'[3]SO 11.1A Výkaz výměr'!#REF!</definedName>
    <definedName name="SLC16">#REF!</definedName>
    <definedName name="SLC16E">#REF!</definedName>
    <definedName name="soucet1">#REF!</definedName>
    <definedName name="Stan.">#REF!</definedName>
    <definedName name="Strom">#REF!</definedName>
    <definedName name="TPORTS">#REF!</definedName>
    <definedName name="UPS">#REF!</definedName>
    <definedName name="varta">#REF!</definedName>
    <definedName name="Vodorovné_konstrukce">'[7]SO 51.4 Výkaz výměr'!#REF!</definedName>
    <definedName name="vsp">#REF!</definedName>
    <definedName name="Zák.1">#REF!</definedName>
    <definedName name="Zák.2">#REF!</definedName>
    <definedName name="Zák.3">#REF!</definedName>
    <definedName name="Základy">'[7]SO 51.4 Výkaz výměr'!#REF!</definedName>
    <definedName name="Zemní_práce">'[7]SO 51.4 Výkaz výměr'!#REF!</definedName>
    <definedName name="Zoll">#REF!</definedName>
  </definedNames>
  <calcPr fullCalcOnLoad="1"/>
</workbook>
</file>

<file path=xl/sharedStrings.xml><?xml version="1.0" encoding="utf-8"?>
<sst xmlns="http://schemas.openxmlformats.org/spreadsheetml/2006/main" count="5180" uniqueCount="1924">
  <si>
    <t>Zatepl.systém, fasáda, EPS F100, tl.60 mm s minerální omítkou, hrubost 1,5mm (kompletizov. systém. proved., vč. všech doplň.)=balk. terasa</t>
  </si>
  <si>
    <t>622311131RU4</t>
  </si>
  <si>
    <t>Zatepl.systém, fasáda, EPS F100, tl.120 mm s minerální omítkou, hrubost 1,5mm (kompletizov. systém. proved., vč. všech doplň.)</t>
  </si>
  <si>
    <t>622311133RU4</t>
  </si>
  <si>
    <t>Zatepl.syst., fasáda, miner.desky tl. 120 mm s minerální omítkou, hrubost 1,5mm (kompletizov. systém. proved., vč. všech doplň.)</t>
  </si>
  <si>
    <t>622311733RU4</t>
  </si>
  <si>
    <t>Oprava vnějších omítek cement.,hladkých do 50 % - vnitřní strana atik</t>
  </si>
  <si>
    <t>622454511R00</t>
  </si>
  <si>
    <t>Oprava vnějších omítek - břizolitov. v rozs. do 20 %</t>
  </si>
  <si>
    <t>622461211R00</t>
  </si>
  <si>
    <t>311-12VD</t>
  </si>
  <si>
    <t>Zazdívka otvorů pl. 0,09 m2 cihlami, tl. zdi 30 cm (předpoklad)</t>
  </si>
  <si>
    <t>310236241R00</t>
  </si>
  <si>
    <t>Zazdívka otvorů pl.0,0225 m2 cihlami, tl.zdi 30 cm (předpoklad)</t>
  </si>
  <si>
    <t>310235241R00</t>
  </si>
  <si>
    <t>Betonové komínové hlavy C25/30 tl. 50-75mm</t>
  </si>
  <si>
    <t>311-11VD</t>
  </si>
  <si>
    <t>Zdivo komínů z CP 29 P15 na MC 10 pod omítku</t>
  </si>
  <si>
    <t>314231116R00</t>
  </si>
  <si>
    <t>Beton základových pasů prostý C 8/10 (B 10)</t>
  </si>
  <si>
    <t>274313311R00</t>
  </si>
  <si>
    <t>Trativody z PVC drenážních flexibilních trubek - lože a obsyp štěrkopískem, trubky d 70 mm</t>
  </si>
  <si>
    <t>212810010RAB</t>
  </si>
  <si>
    <t>Uložení sypaniny na skl.-modelace na výšku přes 2m + popl.</t>
  </si>
  <si>
    <t>171201201R00</t>
  </si>
  <si>
    <t>Příplatek k vod. přemístění hor.1-4 za další 1 km</t>
  </si>
  <si>
    <t>162701109R14</t>
  </si>
  <si>
    <t>Vodorovné přemístění výkopku z hor.1-4 do 10000 m</t>
  </si>
  <si>
    <t>162701105R14</t>
  </si>
  <si>
    <t>Uložení sypaniny do násypů zhutněných</t>
  </si>
  <si>
    <t>171101101R00</t>
  </si>
  <si>
    <t>Vodorovné přemístění výkopku hor. 1-4 do 50 m - k výkopku</t>
  </si>
  <si>
    <t>162207111R00</t>
  </si>
  <si>
    <t>Vodorovné přemístění výkopku hor. 1-4 do 50 m - od výkopku</t>
  </si>
  <si>
    <t>Příplatek za lepivost - hloubení rýh 200cm v hor.3</t>
  </si>
  <si>
    <t>132201209R00</t>
  </si>
  <si>
    <t>Hloubení rýh šířky do 200 cm v hor.3 do 100 m3</t>
  </si>
  <si>
    <t>132201201R00</t>
  </si>
  <si>
    <t>Tuny</t>
  </si>
  <si>
    <t>Jednot.</t>
  </si>
  <si>
    <t>Montáž</t>
  </si>
  <si>
    <t>cena (Kč)</t>
  </si>
  <si>
    <t>Množství</t>
  </si>
  <si>
    <t>M.j.</t>
  </si>
  <si>
    <t>Zkrácený popis</t>
  </si>
  <si>
    <t>Kód</t>
  </si>
  <si>
    <t>Objekt</t>
  </si>
  <si>
    <t>Č</t>
  </si>
  <si>
    <t>Investice</t>
  </si>
  <si>
    <t>Výtah</t>
  </si>
  <si>
    <t>02</t>
  </si>
  <si>
    <t>131201101R00</t>
  </si>
  <si>
    <t>Hloubení nezapažených jam v hor.3 do 100 m3</t>
  </si>
  <si>
    <t>131201109R00</t>
  </si>
  <si>
    <t>Příplatek za lepivost - hloubení nezap.jam v hor.3</t>
  </si>
  <si>
    <t>273313511R00</t>
  </si>
  <si>
    <t>273351215R00</t>
  </si>
  <si>
    <t>Bednění stěn základových desek - zřízení</t>
  </si>
  <si>
    <t>273351216R00</t>
  </si>
  <si>
    <t>Bednění stěn základových desek - odstranění</t>
  </si>
  <si>
    <t>273321411R00</t>
  </si>
  <si>
    <t>Železobeton základových desek C 25/30 (B 30) = pod dojezd šachty</t>
  </si>
  <si>
    <t>311321411R00</t>
  </si>
  <si>
    <t>Železobeton nadzákladových zdí C 25/30  (B 30) = zdivo základové šachty a schodiště</t>
  </si>
  <si>
    <t>311361821R00</t>
  </si>
  <si>
    <t>Výztuž  zdí a desek z betonářské oceli</t>
  </si>
  <si>
    <t>311351101R00</t>
  </si>
  <si>
    <t>Bednění nadzákladových zdí jednostranné - zřízení</t>
  </si>
  <si>
    <t>311351102R00</t>
  </si>
  <si>
    <t>Bednění nadzákladových zdí jednostranné-odstranění</t>
  </si>
  <si>
    <t>174100050RAB</t>
  </si>
  <si>
    <t>Zásyp jam,rýh a šachet štěrkopískem</t>
  </si>
  <si>
    <t>310235251R00</t>
  </si>
  <si>
    <t>Zazdívka otvorů pl.0,0225 m2 cihlami, tl.zdi 45 cm</t>
  </si>
  <si>
    <t>310236251R00</t>
  </si>
  <si>
    <t>Zazdívka otvorů pl.0, 09 m2 cihlami, tl. zdi 45 cm</t>
  </si>
  <si>
    <t>319201311R00</t>
  </si>
  <si>
    <t>Vyrovnání povrchu zdiva maltou tl.do 3 cm (předpoklad)</t>
  </si>
  <si>
    <t>413941123RT2</t>
  </si>
  <si>
    <t>413941125RT2</t>
  </si>
  <si>
    <t>631312611R00</t>
  </si>
  <si>
    <t>411354235R00</t>
  </si>
  <si>
    <t>Bednění stropů plech lesklý, vlna 50 mm tl. 0,8 mm = zastřešení výtahu</t>
  </si>
  <si>
    <t>411321315R00</t>
  </si>
  <si>
    <t>Stropy deskové ze železobetonu C 20/25  (B 25)</t>
  </si>
  <si>
    <t>411361821R00</t>
  </si>
  <si>
    <t>Výztuž stropů z betonářské oceli</t>
  </si>
  <si>
    <t>311231114RT2</t>
  </si>
  <si>
    <t>Zdivo nosné cihelné z CP =dozdění u výtahové šachty</t>
  </si>
  <si>
    <t>311238219R00</t>
  </si>
  <si>
    <t>Zdivo POROTHERM 44 P+D tl. 440 mm = zdivo 5NP</t>
  </si>
  <si>
    <t>342248114R00</t>
  </si>
  <si>
    <t>Příčky POROTHERM 14 P+D tl. 140 mm = zdivo 5NP</t>
  </si>
  <si>
    <t>416021125R00</t>
  </si>
  <si>
    <t>Úprava povrchů vnitřní</t>
  </si>
  <si>
    <t>612409991RT2</t>
  </si>
  <si>
    <t>Začištění omítek kolem oken,dveří apod.</t>
  </si>
  <si>
    <t>612401191RT2</t>
  </si>
  <si>
    <t>Omítka malých ploch vnitřních stěn do 0,09 m2 (předpoklad)</t>
  </si>
  <si>
    <t>612401291RT2</t>
  </si>
  <si>
    <t>Omítka malých ploch vnitřních stěn do 0,25 m2 (předpoklad)</t>
  </si>
  <si>
    <t>612401391RT2</t>
  </si>
  <si>
    <t>Omítka malých ploch vnitřních stěn do 1 m2 (předpoklad)</t>
  </si>
  <si>
    <t>784452263RT2</t>
  </si>
  <si>
    <t>631311121R00</t>
  </si>
  <si>
    <t>Doplnění mazanin betonem do 1 m2, do tl. 10 cm</t>
  </si>
  <si>
    <t>Mazanina betonová tl. 5 - 8 cm C 16/20  (B 20) = pod nové teraco</t>
  </si>
  <si>
    <t>773541360R00</t>
  </si>
  <si>
    <t>Podlahy z teraca z barevné drtě, prosté, tl. 3 cm</t>
  </si>
  <si>
    <t>Izolace proti vlhkosti vodor. nátěr ALP za studena vč. nátěru = zastřešení výtahů</t>
  </si>
  <si>
    <t>Konstrukce doplňkové stavební (zámečnické)</t>
  </si>
  <si>
    <t>767995104R00</t>
  </si>
  <si>
    <t>Montáž kovových konstrukcí = výtahová šachta</t>
  </si>
  <si>
    <t>767010VD</t>
  </si>
  <si>
    <t>767011VD</t>
  </si>
  <si>
    <t>783-01VD</t>
  </si>
  <si>
    <t>Nátěr kovových konstrukcí základní+2xemail (výtahová šachta) - předpoklad</t>
  </si>
  <si>
    <t>783-02VD</t>
  </si>
  <si>
    <t>787185421R00</t>
  </si>
  <si>
    <t>787185111R00</t>
  </si>
  <si>
    <t>998767104R00</t>
  </si>
  <si>
    <t>Přesun hmot pro zámečnické konstr., výšky do 36 m</t>
  </si>
  <si>
    <t>941955001R00</t>
  </si>
  <si>
    <t>Lešení lehké pomocné, výška podlahy do 1,2 m</t>
  </si>
  <si>
    <t>941955003R00</t>
  </si>
  <si>
    <t>Lešení lehké pomocné, výška podlahy do 2,5 m</t>
  </si>
  <si>
    <t>Různé dokončovací konstrukce a práce na pozemních stavbách</t>
  </si>
  <si>
    <t>953944136R00</t>
  </si>
  <si>
    <t>Vstřelování hřebů, typu B, D 8 x 30 až 70 mm (předpoklad)</t>
  </si>
  <si>
    <t>953944116R00</t>
  </si>
  <si>
    <t>Vstřelování hřebů, typu A, D 10 x 30 až 70 mm (předpoklad)</t>
  </si>
  <si>
    <t>952901111R00</t>
  </si>
  <si>
    <t>Vyčištění budov o výšce podlaží do 4 m (pouze části dotčené rekonstrukcí)</t>
  </si>
  <si>
    <t>962032241R00</t>
  </si>
  <si>
    <t>Bourání zdiva z cihel pálených na MC - v suterénu, pro výtahovou šachtu</t>
  </si>
  <si>
    <t>968062747R00</t>
  </si>
  <si>
    <t>Vybourání dřevěných proskl. stěn s dveřmi</t>
  </si>
  <si>
    <t>968072641R00</t>
  </si>
  <si>
    <t>Vybourání kovových prosklených stěn s dveřmi (vstupní stěna)</t>
  </si>
  <si>
    <t>968062356R00</t>
  </si>
  <si>
    <t>Vybourání dřevěných rámů oken vč. vyvěš. křídel</t>
  </si>
  <si>
    <t>962051115R00</t>
  </si>
  <si>
    <t>Bourání příček železobetonových tl. 10 cm (zábradel. zídky)</t>
  </si>
  <si>
    <t>964051111R00</t>
  </si>
  <si>
    <t>Bourání ŽB monolit. trámů, průvlaků a věnců o průřezu do 0,10 m2 (předpoklad)</t>
  </si>
  <si>
    <t>964054111R00</t>
  </si>
  <si>
    <t>Bourání ŽB monolit. trámů, průvlaků a věnců o průřezu do 0,36 m2 (předpoklad)</t>
  </si>
  <si>
    <t>963051113R00</t>
  </si>
  <si>
    <t>Bourání ŽB stropů deskových tl. 10cm nad lodžií, 5NP</t>
  </si>
  <si>
    <t>963023712R00</t>
  </si>
  <si>
    <t>Vybourání kamen. prahu (u vchodu do obj.) - předpoklad rozm. 300x200mm</t>
  </si>
  <si>
    <t>961055111R00</t>
  </si>
  <si>
    <t>Bourání části zákl. patky a části zákl. pásu ŽB, (pro výtahovou šachtu)</t>
  </si>
  <si>
    <t>Bourání zdiva z cihel pálených na MC</t>
  </si>
  <si>
    <t>971033251R00</t>
  </si>
  <si>
    <t>Vybourání otv. zeď cihel. 0,0225 m2, tl. 45cm, MVC (předpoklad)</t>
  </si>
  <si>
    <t>971033351R00</t>
  </si>
  <si>
    <t>Vybourání otv. zeď cihel. pl.0,09 m2, tl.45cm, MVC (předpoklad)</t>
  </si>
  <si>
    <t>973031325R00</t>
  </si>
  <si>
    <t>Vysekání kapes zeď cihel. MVC, pl. 0,1m2, hl. 30cm</t>
  </si>
  <si>
    <t>973045131R00</t>
  </si>
  <si>
    <t>Vysekání kapes upevň. prvky zeď beton. hl. 15 cm (předpoklad)</t>
  </si>
  <si>
    <t>974031143R00</t>
  </si>
  <si>
    <t>Vysekání rýh ve zdi cihelné 7 x 10 cm (předpoklad)</t>
  </si>
  <si>
    <t>974042532R00</t>
  </si>
  <si>
    <t>Vysekání rýh betonová, monolitická dlažba 5x7 cm (předpoklad)</t>
  </si>
  <si>
    <t>965042121RT1</t>
  </si>
  <si>
    <t>Bourání mazanin betonových tl. 10 cm, pl. 1 m2 = lodžií</t>
  </si>
  <si>
    <t>999VD</t>
  </si>
  <si>
    <t>999-47VD</t>
  </si>
  <si>
    <t>Příplatek za každé další podlaží - prům. cena</t>
  </si>
  <si>
    <t>Příplatek k odvozu za každý další 1 km</t>
  </si>
  <si>
    <t>Uložení suti na skládku nebezpečného odpadu vč. poplatku (předpokad)</t>
  </si>
  <si>
    <t>NUS včetně DIO ( DPH 20% pro zpevněné plochy)</t>
  </si>
  <si>
    <t>Projekt:</t>
  </si>
  <si>
    <t>Profese:</t>
  </si>
  <si>
    <t>Zařízení pro vytápění staveb</t>
  </si>
  <si>
    <t>POŘ.</t>
  </si>
  <si>
    <t>OZN.</t>
  </si>
  <si>
    <t>Popis</t>
  </si>
  <si>
    <t>M.J.</t>
  </si>
  <si>
    <t>Celková cena</t>
  </si>
  <si>
    <t>[-]</t>
  </si>
  <si>
    <t>[Kč]</t>
  </si>
  <si>
    <t>Zdroj tepla</t>
  </si>
  <si>
    <t>1.01</t>
  </si>
  <si>
    <t>-</t>
  </si>
  <si>
    <t>Nástěnný plynový kondenzační kotel s integrovaným ohřevem vody, tepelný výměník z korozivzdorné hliníkové slitiny, modulující plynový hořák, věstavéné oběhové čerpadlo, Qt= 5,5 - 18 kW, Qtv=18 - 21 kW, spotřeba zemního plynu 1,9 m3/h</t>
  </si>
  <si>
    <t>1.03</t>
  </si>
  <si>
    <t>Montážní rám s expazní nádobou o objemu 12 litrů a vlnovcovou trubicí</t>
  </si>
  <si>
    <t>1.04</t>
  </si>
  <si>
    <t>1.05</t>
  </si>
  <si>
    <t>Prodlužovací sada pro sanitární připojení 2ks</t>
  </si>
  <si>
    <t>1.06</t>
  </si>
  <si>
    <t>Kryt pro zakrytí připojení plynu, vstupu a výstupu topné vody</t>
  </si>
  <si>
    <t>1.09</t>
  </si>
  <si>
    <t>Prostorová stanice pro 1 topný okruh, ekvitermní regulace výstupní teploty se s nímačem venkovní teploty</t>
  </si>
  <si>
    <t>1.11</t>
  </si>
  <si>
    <t>Filtr závitový DN20</t>
  </si>
  <si>
    <t>1.13</t>
  </si>
  <si>
    <t>Prodlužovací trubka C80/125 PP, délka 1000mm</t>
  </si>
  <si>
    <t>1.14</t>
  </si>
  <si>
    <t>Prodlužovací trubka C80/125 PP, délka 2000mm</t>
  </si>
  <si>
    <t>1.15</t>
  </si>
  <si>
    <t>Koleno krátké 90°, C80/125 PP</t>
  </si>
  <si>
    <t>1.16</t>
  </si>
  <si>
    <t>Koleno E80 - 90°</t>
  </si>
  <si>
    <t>1.17</t>
  </si>
  <si>
    <t>Prodlužovací trubka E80 PP, délka 2000mm</t>
  </si>
  <si>
    <t>1.18</t>
  </si>
  <si>
    <t>Prodlužovací trubka E80 PP, délka 1000mm</t>
  </si>
  <si>
    <t>1.19</t>
  </si>
  <si>
    <t>1.20</t>
  </si>
  <si>
    <t>Koncový díl pro uzavření komínu</t>
  </si>
  <si>
    <t>1.21</t>
  </si>
  <si>
    <t>Vypouštěcí kohout</t>
  </si>
  <si>
    <t>Radiátorové ventily, šroubení a termostatické hlavice</t>
  </si>
  <si>
    <t>2.01</t>
  </si>
  <si>
    <t>H šroubení s možností uzavření a vypuštění tělesa
DN 15, vč. montáže</t>
  </si>
  <si>
    <t>2.02</t>
  </si>
  <si>
    <t>Radiátorový uhlový ventil s předregulací pro připojení trubkového tělesa
DN 15, vč. montáže</t>
  </si>
  <si>
    <t>2.03</t>
  </si>
  <si>
    <t>Radiátorové šroubení přednastavitelné s uzavíráním a vypouštěním
DN 15, vč. montáže</t>
  </si>
  <si>
    <t>2.04</t>
  </si>
  <si>
    <t>Termostatická hlavice s převlečnou maticí</t>
  </si>
  <si>
    <t>Otopná tělesa</t>
  </si>
  <si>
    <t>3.01</t>
  </si>
  <si>
    <t>Otopné deskové těleso s integrovaným přednastavitelným ventilem
VK20/6100-6
vč. konzol pro montáž na stěnu a montáže</t>
  </si>
  <si>
    <t>3.02</t>
  </si>
  <si>
    <t>Otopné deskové těleso s integrovaným přednastavitelným ventilem
VK20/6120-6
vč. konzol pro montáž na stěnu a montáže</t>
  </si>
  <si>
    <t>3.03</t>
  </si>
  <si>
    <t>Otopné deskové těleso s integrovaným přednastavitelným ventilem
VK20/6140-6
vč. konzol pro montáž na stěnu a montáže</t>
  </si>
  <si>
    <t>3.04</t>
  </si>
  <si>
    <t>Otopné deskové těleso s integrovaným přednastavitelným ventilem
VK20/6160-6
vč. konzol pro montáž na stěnu a montáže</t>
  </si>
  <si>
    <t>3.05</t>
  </si>
  <si>
    <t>Otopné deskové těleso s integrovaným přednastavitelným ventilem
VK20/6180-6
vč. konzol pro montáž na stěnu a montáže</t>
  </si>
  <si>
    <t>3.06</t>
  </si>
  <si>
    <t>Otopné deskové těleso s integrovaným přednastavitelným ventilem
VK21/6070-6
vč. konzol pro montáž na stěnu a montáže</t>
  </si>
  <si>
    <t>3.07</t>
  </si>
  <si>
    <t>Otopné deskové těleso s integrovaným přednastavitelným ventilem
VK21/6100-6
vč. konzol pro montáž na stěnu a montáže</t>
  </si>
  <si>
    <t>3.08</t>
  </si>
  <si>
    <t>Otopné deskové těleso s integrovaným přednastavitelným ventilem
VK21/6120-6
vč. konzol pro montáž na stěnu a montáže</t>
  </si>
  <si>
    <t>3.09</t>
  </si>
  <si>
    <t>Otopné deskové těleso s integrovaným přednastavitelným ventilem
VK21/6140-6
vč. konzol pro montáž na stěnu a montáže</t>
  </si>
  <si>
    <t>3.10</t>
  </si>
  <si>
    <t>Otopné deskové těleso s integrovaným přednastavitelným ventilem
VK21/6180-6
vč. konzol pro montáž na stěnu a montáže</t>
  </si>
  <si>
    <t>3.11</t>
  </si>
  <si>
    <t>Trubkové otopné těleso
KLC1820.600
vč. montáže</t>
  </si>
  <si>
    <t>3.12</t>
  </si>
  <si>
    <t>Síťová vidlice VS1</t>
  </si>
  <si>
    <t>3.13</t>
  </si>
  <si>
    <t>Odbočka "T"</t>
  </si>
  <si>
    <t>3.14</t>
  </si>
  <si>
    <t>Elektrické topné těleso, 300 W, délka 380 mm</t>
  </si>
  <si>
    <t>Potrubí</t>
  </si>
  <si>
    <t>4.01</t>
  </si>
  <si>
    <t>Měděné potrubí
15x1</t>
  </si>
  <si>
    <t>4.03</t>
  </si>
  <si>
    <t>T kus 15x1</t>
  </si>
  <si>
    <t>4.05</t>
  </si>
  <si>
    <t>Koleno 15x1</t>
  </si>
  <si>
    <t>Demontáže</t>
  </si>
  <si>
    <t>5.01</t>
  </si>
  <si>
    <t>Demontáž stávajících otopných prvků a plynových zařízení pro přípravu TV</t>
  </si>
  <si>
    <t>Společné položky</t>
  </si>
  <si>
    <t>6.01</t>
  </si>
  <si>
    <t>Zpracování výrobně dodavatelské dokumentace</t>
  </si>
  <si>
    <t>6.02</t>
  </si>
  <si>
    <t>6.03</t>
  </si>
  <si>
    <t>Doprava materiálu</t>
  </si>
  <si>
    <t>6.04</t>
  </si>
  <si>
    <t>6.05</t>
  </si>
  <si>
    <t>Pomocné ocelové konstrukce</t>
  </si>
  <si>
    <t>6.06</t>
  </si>
  <si>
    <t>Zavěšení potrubí, kotvící systém např. Hilti, množství dle DN</t>
  </si>
  <si>
    <t>6.07</t>
  </si>
  <si>
    <t>Provedení komplexních zkoušek (včetně tlakové a topné zkoušky)</t>
  </si>
  <si>
    <t>6.08</t>
  </si>
  <si>
    <t>Jemné zaregulování systému</t>
  </si>
  <si>
    <t>6.09</t>
  </si>
  <si>
    <t>Vyvážení dle vyhl. 193/2007 sb.včetně protokolu</t>
  </si>
  <si>
    <t>6.10</t>
  </si>
  <si>
    <t>Dvojnásobný proplach systému a náplň upravenou vodou</t>
  </si>
  <si>
    <t>6.11</t>
  </si>
  <si>
    <t>Štítky a popisy potrubí a zařízení</t>
  </si>
  <si>
    <t>6.12</t>
  </si>
  <si>
    <t>Zaškolení obsluhy</t>
  </si>
  <si>
    <t>Kotevní materiál</t>
  </si>
  <si>
    <t>Montážní materiál</t>
  </si>
  <si>
    <t>CELKEM</t>
  </si>
  <si>
    <t>Interiery - vytápění</t>
  </si>
  <si>
    <t>P.Č.</t>
  </si>
  <si>
    <t>TV</t>
  </si>
  <si>
    <t>KCN</t>
  </si>
  <si>
    <t>Kód položky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</si>
  <si>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</si>
  <si>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</si>
  <si>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</si>
  <si>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</si>
  <si>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</si>
  <si>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</si>
  <si>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</si>
  <si>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</si>
  <si>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</si>
  <si>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</si>
  <si>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</si>
  <si>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D</t>
  </si>
  <si>
    <t>PSV</t>
  </si>
  <si>
    <t>Práce a dodávky PSV</t>
  </si>
  <si>
    <t>723</t>
  </si>
  <si>
    <t>Zdravotechnika - vnitřní plynovod</t>
  </si>
  <si>
    <t>K</t>
  </si>
  <si>
    <t>721</t>
  </si>
  <si>
    <t>723111204</t>
  </si>
  <si>
    <t>Potrubí ocelové závitové černé bezešvé svařované běžné DN 25</t>
  </si>
  <si>
    <t>723111205</t>
  </si>
  <si>
    <t>Potrubí ocelové závitové černé bezešvé svařované běžné DN 32</t>
  </si>
  <si>
    <t>723111206</t>
  </si>
  <si>
    <t>Potrubí ocelové závitové černé bezešvé svařované běžné DN 40</t>
  </si>
  <si>
    <t>723150312</t>
  </si>
  <si>
    <t>Potrubí ocelové černé spojované svařováním D 57x2,9 mm</t>
  </si>
  <si>
    <t>723150342</t>
  </si>
  <si>
    <t>Redukce zhotovená kováním přes 1 DN DN 40/25</t>
  </si>
  <si>
    <t>723150343</t>
  </si>
  <si>
    <t>Redukce zhotovená kováním přes 1 DN DN 50/40</t>
  </si>
  <si>
    <t>723150352</t>
  </si>
  <si>
    <t>Redukce zhotovená kováním přes 2 DN DN 50/25</t>
  </si>
  <si>
    <t>723150366</t>
  </si>
  <si>
    <t>Chránička D 44,5x2,6 mm</t>
  </si>
  <si>
    <t>723150368</t>
  </si>
  <si>
    <t>Chránička D 76x3,2 mm</t>
  </si>
  <si>
    <t>723160204</t>
  </si>
  <si>
    <t>Přípojka k plynoměru spojované na závit bez ochozu G 1</t>
  </si>
  <si>
    <t>723160334</t>
  </si>
  <si>
    <t>Rozpěrka přípojek plynoměru G 1</t>
  </si>
  <si>
    <t>723181023</t>
  </si>
  <si>
    <t>Potrubí měděné tvrdé spojované lisováním DN 20 ZTI</t>
  </si>
  <si>
    <t>723181024</t>
  </si>
  <si>
    <t>Potrubí měděné tvrdé spojované lisováním DN 25 ZTI</t>
  </si>
  <si>
    <t>723190102</t>
  </si>
  <si>
    <t xml:space="preserve">Přípojka plynovodní nerezová hadice G1/2 F x G1/2 M délky do 50 cm </t>
  </si>
  <si>
    <t>723190251</t>
  </si>
  <si>
    <t>Výpustky plynovodní vedení a upevnění DN 15</t>
  </si>
  <si>
    <t>723190252</t>
  </si>
  <si>
    <t>Výpustky plynovodní vedení a upevnění DN 20</t>
  </si>
  <si>
    <t>723190907</t>
  </si>
  <si>
    <t>Odvzdušnění nebo napuštění plynovodního potrubí</t>
  </si>
  <si>
    <t>723190909</t>
  </si>
  <si>
    <t xml:space="preserve">Zkouška těsnosti potrubí plynovodního - spotřební rozvod </t>
  </si>
  <si>
    <t>723190909R01</t>
  </si>
  <si>
    <t>Zkouška těsnosti potrubí plynovodního - domovní rozvod</t>
  </si>
  <si>
    <t>723190917</t>
  </si>
  <si>
    <t>Navaření odbočky na potrubí plynovodní DN 50</t>
  </si>
  <si>
    <t>723231153</t>
  </si>
  <si>
    <t>Kohout přímý G 3/4 se 2 závity s vrtulkou</t>
  </si>
  <si>
    <t>723231154</t>
  </si>
  <si>
    <t>Kohout přímý G 1 se 2 závity s vrtulkou</t>
  </si>
  <si>
    <t>723231167</t>
  </si>
  <si>
    <t>Kohout přímý G 2 se 2 závity s páčkou</t>
  </si>
  <si>
    <t>723231172</t>
  </si>
  <si>
    <t>Kohout rohový G 1/2 se 2 závity s vrtulkou</t>
  </si>
  <si>
    <t>723233158</t>
  </si>
  <si>
    <t xml:space="preserve">Ventil protipožární G 2 </t>
  </si>
  <si>
    <t>723261912</t>
  </si>
  <si>
    <t>Montáž plynoměrů PS-2, PS-6</t>
  </si>
  <si>
    <t>998723104</t>
  </si>
  <si>
    <t>Přesun hmot pro vnitřní plynovod v objektech v do 36 m</t>
  </si>
  <si>
    <t>725515281</t>
  </si>
  <si>
    <t>Montáž ohřívačů plynových závěsných s přirozeným odtahem spalin</t>
  </si>
  <si>
    <t>Dokončovací práce - nátěry</t>
  </si>
  <si>
    <t>783425111</t>
  </si>
  <si>
    <t>Nátěry syntetické armatur do DN 100 barva dražší lesklý povrch 1x antikorozní, 1x základní, 1x email</t>
  </si>
  <si>
    <t>M</t>
  </si>
  <si>
    <t>Práce a dodávky M</t>
  </si>
  <si>
    <t>58-M</t>
  </si>
  <si>
    <t>Příprava stavby a technických zařízení</t>
  </si>
  <si>
    <t>958</t>
  </si>
  <si>
    <t>580506001</t>
  </si>
  <si>
    <t>Kontrola souladu instalace plynovodu s projektovou dokumentací</t>
  </si>
  <si>
    <t>úsek</t>
  </si>
  <si>
    <t>580506003</t>
  </si>
  <si>
    <t>Kontrola souladu instalace domovního plynovodu ZKD 20 m dl přes 50 m s projektovou dokumentací</t>
  </si>
  <si>
    <t>580506011</t>
  </si>
  <si>
    <t>Kontrola umístění a funkce šoupátka vrchního domovního plynovodu</t>
  </si>
  <si>
    <t>580506013</t>
  </si>
  <si>
    <t>Kontrola funkce kohoutů nebo kulových uzávěrů domovního plynovodu</t>
  </si>
  <si>
    <t>580506015</t>
  </si>
  <si>
    <t>Kontrola umístění, funkce a těsnosti plynoměru do 10 m3/h</t>
  </si>
  <si>
    <t>580507009</t>
  </si>
  <si>
    <t>Kontrola připojení a uzávěrů plynu ohřívačů vody</t>
  </si>
  <si>
    <t>580507010</t>
  </si>
  <si>
    <t>Kontrola hoření zapalováčku, zapálení hořáku a vypnutí u ohřívačů vody</t>
  </si>
  <si>
    <t>580507011</t>
  </si>
  <si>
    <t>Kontrola správného sestavení odtahu spalin u ohřívačů vody</t>
  </si>
  <si>
    <t>Malby z tekut.mat.na stávaj.(nebo oprav.omítk.) - společ.prost. (prádelna) - vč. obrouš. nebo oškrábání</t>
  </si>
  <si>
    <t>komp</t>
  </si>
  <si>
    <t>Vyklizení sklepních kójí</t>
  </si>
  <si>
    <t>Beton základových desek prostý C 12/15 (B 12,5) = podkl. bet. Deska + výplňové betony</t>
  </si>
  <si>
    <t>Ocelové zábradlí ochozu vč. madel a uchycení u výtahu</t>
  </si>
  <si>
    <t xml:space="preserve">Uložení suti na skládku nebezpečného odpadu vč. poplatku </t>
  </si>
  <si>
    <t>Doplňky</t>
  </si>
  <si>
    <t>640-33VD</t>
  </si>
  <si>
    <t>Dod. a mont. prostup krukového pruřezu 160mm - ALD-R 160</t>
  </si>
  <si>
    <t>640-37VD</t>
  </si>
  <si>
    <t>Dod. a mont. prostupu obdélníkového průřezu - ALD 36,5</t>
  </si>
  <si>
    <t>764-20VD</t>
  </si>
  <si>
    <t>Dod. a mont. nerezového odpadního žlabu 1200x150 s nerezovou mřížkou do ker. dlažby s gulou a bočním odpadem, prům.100mm vč. potrubí 1m</t>
  </si>
  <si>
    <t>764-21VD</t>
  </si>
  <si>
    <t>Dod. a mont. nerezový odpadní gula 200x200 s ner. mříž. vč. potrubí 2m</t>
  </si>
  <si>
    <t>764-22VD</t>
  </si>
  <si>
    <t>Dod. a mont. odvodnění střechy nad výtahem, vpusť pr.100 s kosíkem, napojen. na živ. kryt.,antic. potrubí pr. 100 tl. stěny 2,5mm, dl. 2m</t>
  </si>
  <si>
    <t>767-37VD</t>
  </si>
  <si>
    <t>Dod. a mont. zábradlí anticoro, trubkové, délky 2,7m vč. kotvení do betonu = vstupní schodiště</t>
  </si>
  <si>
    <t>999-48VD</t>
  </si>
  <si>
    <t>Dod. a mont. kovový vlajkový stožář</t>
  </si>
  <si>
    <t>999-49VD</t>
  </si>
  <si>
    <t>Dod. a mont. čísla popisného/ orientačního</t>
  </si>
  <si>
    <t>999-50VD</t>
  </si>
  <si>
    <t>Prohlídka kamerou svodů ležatých do DN 300</t>
  </si>
  <si>
    <t>721300941</t>
  </si>
  <si>
    <t>Pročištění vpustí dvorních D 300</t>
  </si>
  <si>
    <t>998721104</t>
  </si>
  <si>
    <t>Přesun hmot pro vnitřní kanalizace v objektech v do 36 m</t>
  </si>
  <si>
    <t>722</t>
  </si>
  <si>
    <t>Zdravotechnika - vnitřní vodovod</t>
  </si>
  <si>
    <t>722130233</t>
  </si>
  <si>
    <t>Potrubí vodovodní ocelové závitové pozinkované běžné DN 25</t>
  </si>
  <si>
    <t>722130234</t>
  </si>
  <si>
    <t>Potrubí vodovodní ocelové závitové pozinkované běžné DN 32</t>
  </si>
  <si>
    <t>722130235</t>
  </si>
  <si>
    <t>Potrubí vodovodní ocelové závitové pozinkované běžné DN 40</t>
  </si>
  <si>
    <t>722174022</t>
  </si>
  <si>
    <t>Potrubí vodovodní plastové PPR svar polyfuze PN 20 D 20 x 3,4 mm</t>
  </si>
  <si>
    <t>722174023</t>
  </si>
  <si>
    <t>Potrubí vodovodní plastové PPR svar polyfuze PN 20 D 25 x 4,2 mm</t>
  </si>
  <si>
    <t>722174024</t>
  </si>
  <si>
    <t>Potrubí vodovodní plastové PPR svar polyfuze PN 20 D 32 x5,4 mm</t>
  </si>
  <si>
    <t>722174025</t>
  </si>
  <si>
    <t>Potrubí vodovodní plastové PPR svar polyfuze PN 20 D 40 x 6,7 mm</t>
  </si>
  <si>
    <t>345718040R04</t>
  </si>
  <si>
    <t>žlab pozinkovaný 40mm</t>
  </si>
  <si>
    <t>722174026</t>
  </si>
  <si>
    <t>Potrubí vodovodní plastové PPR svar polyfuze PN 20 D 50 x 8,4 mm</t>
  </si>
  <si>
    <t>345718040R05</t>
  </si>
  <si>
    <t>žlab pozinkovaný 50mm</t>
  </si>
  <si>
    <t>722181111</t>
  </si>
  <si>
    <t>Ochrana vodovodního potrubí plstěnými pásy do DN 20 mm</t>
  </si>
  <si>
    <t>722181113</t>
  </si>
  <si>
    <t>Ochrana vodovodního potrubí plstěnými pásy do DN 25 mm</t>
  </si>
  <si>
    <t>722181126</t>
  </si>
  <si>
    <t>Objímka do DN 50 mm</t>
  </si>
  <si>
    <t>722181211</t>
  </si>
  <si>
    <t>Tepelně izolační trubice z PE tl do 6 mm DN 20 - připojovací potrubí</t>
  </si>
  <si>
    <t>722181212</t>
  </si>
  <si>
    <t>Tepelně izolační trubice z PE tl do 6 mm DN 32 - připojovací potrubí</t>
  </si>
  <si>
    <t>722181222R01</t>
  </si>
  <si>
    <t>Tepelně izolační trubice z PE tl do 10 mm DN 32 mm - stoupací potrubí</t>
  </si>
  <si>
    <t>722181222R02</t>
  </si>
  <si>
    <t>Tepelně izolační trubice z PE tl do 10 mm DN 40 mm - stoupací potrubí</t>
  </si>
  <si>
    <t>722181223</t>
  </si>
  <si>
    <t>Tepelně izolační trubice z PE tl do 10 mm DN do 62 mm</t>
  </si>
  <si>
    <t>722181232R02</t>
  </si>
  <si>
    <t>Tepelně izolační trubice z PE tl do 15 mm DN 40 - ležaté potrubí SV</t>
  </si>
  <si>
    <t>722181233</t>
  </si>
  <si>
    <t xml:space="preserve">Tepelně izolační trubice z PE tl do 15 mm DN 50 - ležaté potrubí SV </t>
  </si>
  <si>
    <t>722220152</t>
  </si>
  <si>
    <t>Nástěnka závitová plastová PPR PN 20 DN 20 x G 1/2</t>
  </si>
  <si>
    <t>722224115</t>
  </si>
  <si>
    <t xml:space="preserve">Kohout závitový plnicí nebo vypouštěcí PN 10 G 1/2 </t>
  </si>
  <si>
    <t>722224152</t>
  </si>
  <si>
    <t>Kulový kohout zahradní s vnějším závitem a páčkou G 1/2 - 3/4"</t>
  </si>
  <si>
    <t>722229101</t>
  </si>
  <si>
    <t>Montáž vodovodních armatur s jedním závitem G 1/2 ostatní typ</t>
  </si>
  <si>
    <t>551119870</t>
  </si>
  <si>
    <t>pračkový ventil Ivar 08101</t>
  </si>
  <si>
    <t>551119820</t>
  </si>
  <si>
    <t>ventil kombinovaný kombinovaný Ivar 250</t>
  </si>
  <si>
    <t>551400820</t>
  </si>
  <si>
    <t>ventil rohový Ivar King</t>
  </si>
  <si>
    <t>722231072</t>
  </si>
  <si>
    <t>Ventil závitový zpětný R 60 G 1/2</t>
  </si>
  <si>
    <t>722232043</t>
  </si>
  <si>
    <t>Kohout kulový přímý s 2x vnitřním závitem 1/2" voda</t>
  </si>
  <si>
    <t>722232044</t>
  </si>
  <si>
    <t>Kohout kulový přímý s 2x vnitřním závitem 3/4" voda</t>
  </si>
  <si>
    <t>722232046</t>
  </si>
  <si>
    <t>Kohout kulový přímý s 2x vnitřním závitem 1 1/4" voda</t>
  </si>
  <si>
    <t>722232047</t>
  </si>
  <si>
    <t>Kohout kulový přímý s 2x vnitřním závitem 1 1/2" voda</t>
  </si>
  <si>
    <t>722250133</t>
  </si>
  <si>
    <t>Hydrantový systém s tvarově stálou hadicí D 25 x 30 m celoplechový</t>
  </si>
  <si>
    <t>722259101R01</t>
  </si>
  <si>
    <t xml:space="preserve">Armatura požární ostatní - protipožární manžeta </t>
  </si>
  <si>
    <t>722262222</t>
  </si>
  <si>
    <t>Vodoměr závitový do 40 °C G 1/2 x 110 mm Qn 1,5 m3/s</t>
  </si>
  <si>
    <t>722290226</t>
  </si>
  <si>
    <t>Zkouška těsnosti vodovodního potrubí závitového do DN 50</t>
  </si>
  <si>
    <t>722290234</t>
  </si>
  <si>
    <t>Proplach vodovodního potrubí do DN 80</t>
  </si>
  <si>
    <t>998722104</t>
  </si>
  <si>
    <t>Přesun hmot pro vnitřní vodovod v objektech v do 36 m</t>
  </si>
  <si>
    <t>725</t>
  </si>
  <si>
    <t>Zdravotechnika - zařizovací předměty</t>
  </si>
  <si>
    <t>725113123</t>
  </si>
  <si>
    <t>Montáž klozetových mís závěsných</t>
  </si>
  <si>
    <t>642328600</t>
  </si>
  <si>
    <t>klozet keramický Jika Cubito</t>
  </si>
  <si>
    <t>551673870</t>
  </si>
  <si>
    <t>sedátko klozetové duroplastové Jika Cubito</t>
  </si>
  <si>
    <t>725215102</t>
  </si>
  <si>
    <t>Montáž umyvadla připevněného na šrouby do zdiva</t>
  </si>
  <si>
    <t>642196300</t>
  </si>
  <si>
    <t>umyvadlo Jika Cubito 60 cm</t>
  </si>
  <si>
    <t>725229103</t>
  </si>
  <si>
    <t>Montáž vany se zápachovou uzávěrkou akrylátových</t>
  </si>
  <si>
    <t>554210360</t>
  </si>
  <si>
    <t>vana akrylátová 150l 170x80 cm bílá</t>
  </si>
  <si>
    <t>725245104</t>
  </si>
  <si>
    <t>Zástěna sprchová jednokřídlá do výšky 2000 mm a šířky 1000 mm</t>
  </si>
  <si>
    <t>725249101</t>
  </si>
  <si>
    <t>Montáž zástěny sprchové</t>
  </si>
  <si>
    <t>592270000R01</t>
  </si>
  <si>
    <t>žlab odvodňovací sprchový 1,0 m, nerez, typ ke zdi, nerez vpusť, Ronn</t>
  </si>
  <si>
    <t>725331111</t>
  </si>
  <si>
    <t>Výlevka keramická se sklopnou mřížkou DN 50</t>
  </si>
  <si>
    <t>725813111</t>
  </si>
  <si>
    <t>Ventil rohový bez připojovací trubičky G 1/2</t>
  </si>
  <si>
    <t>551899980</t>
  </si>
  <si>
    <t>hadice flexibilní k WC kovová</t>
  </si>
  <si>
    <t>725822721</t>
  </si>
  <si>
    <t>Montáž baterie umyvadlové stojánkové G 1/2</t>
  </si>
  <si>
    <t>551440040R01</t>
  </si>
  <si>
    <t>baterie umyvadlová Jika Cubito se zátkou Click-Clack</t>
  </si>
  <si>
    <t>725831412</t>
  </si>
  <si>
    <t>Montáž baterie vanová nástěnná G 3/4 ostatní typ</t>
  </si>
  <si>
    <t>551440040R02</t>
  </si>
  <si>
    <t>baterie vanová nástěnná Jika Cubito</t>
  </si>
  <si>
    <t>725841411</t>
  </si>
  <si>
    <t>Montáž baterie sprchové nástěnné s nastavitelnou výškou sprchy</t>
  </si>
  <si>
    <t>551455020</t>
  </si>
  <si>
    <t>baterie sprchová Jika Cubito nástěnná</t>
  </si>
  <si>
    <t>551455020R01</t>
  </si>
  <si>
    <t>sprchová souprava roh.ventil, hadice, držák, ruční sprcha Jika Cubito</t>
  </si>
  <si>
    <t>725861311</t>
  </si>
  <si>
    <t xml:space="preserve">Zápachové uzávěrky umyvadlové DN 40 </t>
  </si>
  <si>
    <t>725864112</t>
  </si>
  <si>
    <t>Zápachové uzávěrky vanové DN 50 s odpadovým ventilem</t>
  </si>
  <si>
    <t>725980123</t>
  </si>
  <si>
    <t>Dvířka 30/30</t>
  </si>
  <si>
    <t>998725104</t>
  </si>
  <si>
    <t>Přesun hmot pro zařizovací předměty v objektech v do 36 m</t>
  </si>
  <si>
    <t>726</t>
  </si>
  <si>
    <t>Zdravotechnika - instalační prefabrikáty</t>
  </si>
  <si>
    <t>726111031</t>
  </si>
  <si>
    <t xml:space="preserve">Instalační předstěna - klozet s ovládáním zepředu </t>
  </si>
  <si>
    <t>726191001</t>
  </si>
  <si>
    <t>Zvukoizolační souprava pro klozet a bidet</t>
  </si>
  <si>
    <t>726191002</t>
  </si>
  <si>
    <t>Souprava pro předstěnovou montáž</t>
  </si>
  <si>
    <t>998726114</t>
  </si>
  <si>
    <t>Přesun hmot pro instalační prefabrikáty v objektech v do 36 m</t>
  </si>
  <si>
    <t>764456972</t>
  </si>
  <si>
    <t>Oprava Pz výpusti vody kruhové průměr 100 mm</t>
  </si>
  <si>
    <t>Konstrukce zámečnické</t>
  </si>
  <si>
    <t>767995101</t>
  </si>
  <si>
    <t>Montáž atypických zámečnických konstrukcí hmotnosti do 5 kg</t>
  </si>
  <si>
    <t>429908880</t>
  </si>
  <si>
    <t>upevnění potrubí závěs, nosný profil, objímka do 900 mm</t>
  </si>
  <si>
    <t>783121152</t>
  </si>
  <si>
    <t>Nátěry syntetické OK lehkých "C" barva dražší lesklý povrch 1x antikorozní, 1x základní, 2x email</t>
  </si>
  <si>
    <t/>
  </si>
  <si>
    <t>P.č.</t>
  </si>
  <si>
    <t>Kód ceníku</t>
  </si>
  <si>
    <t>Název položky</t>
  </si>
  <si>
    <t>Jednotková cena</t>
  </si>
  <si>
    <t>Vyklizení a likvidace starého ponechaného nábytku nájemníků ( vč. naložení, odvozu a  likviodace, předpoklad 6 velkokapacitních kontejnerů)</t>
  </si>
  <si>
    <t>Příčky z desek Ytong tl. 5 cm- obezdění rozvaděčů a požárních hydrantů</t>
  </si>
  <si>
    <t>34023711R00</t>
  </si>
  <si>
    <t>Dozdění ostění a doplnění ,  nadpraží a parapetů vč. lišt se síťkou, perlinky natažené lepidlem</t>
  </si>
  <si>
    <t>Bourání příček pórobetonovýchh tl. 5 cm - původní obezdění el. stoupaček</t>
  </si>
  <si>
    <t>Ozazení a dodávka válcovaných nosníků ve stropech č. I260, U120, vč. pomocného materiálu, vč. nátěrů a podbetonování</t>
  </si>
  <si>
    <t xml:space="preserve">Úprava vedení stávajícíh kabelových přípojek - naspojkování 2 80ti žilových kabelů, prodloužení o 4m, včetně proměření a účasti technika správce </t>
  </si>
  <si>
    <t>Položky nespecifikované, avšak nutné pro dokončení díla</t>
  </si>
  <si>
    <t>6.15</t>
  </si>
  <si>
    <t>Akce :</t>
  </si>
  <si>
    <t>Část:</t>
  </si>
  <si>
    <t>Vzduchotechnika</t>
  </si>
  <si>
    <t>Pozice</t>
  </si>
  <si>
    <t>Kusů</t>
  </si>
  <si>
    <t>Cena MJ</t>
  </si>
  <si>
    <t>Cena</t>
  </si>
  <si>
    <t>Jedn. Cena</t>
  </si>
  <si>
    <t>Zařízení č. 1: Větrání sklepního prostoru</t>
  </si>
  <si>
    <t>Typ: Mixvent TD 160 - HS</t>
  </si>
  <si>
    <t>Výrobce: Elektrodesign</t>
  </si>
  <si>
    <t>Uzavírací klapka do kruhového potrubí se servopohonem, vč. montážního materiálu</t>
  </si>
  <si>
    <t>Výrobce: IMOS</t>
  </si>
  <si>
    <t>1.07a</t>
  </si>
  <si>
    <r>
      <t>Talířový ventil odvodní, Qo=40 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>/h
vč. montážního a příchytného materiálu</t>
    </r>
  </si>
  <si>
    <t>Typ: KK 100</t>
  </si>
  <si>
    <t>1.07b</t>
  </si>
  <si>
    <r>
      <t>Talířový ventil přívodní, Qo=40 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>/h
vč. montážního a příchytného materiálu</t>
    </r>
  </si>
  <si>
    <t>Typ: KE 100</t>
  </si>
  <si>
    <t>1.08a</t>
  </si>
  <si>
    <t>Protidešťová žaluzie plechová
vč. protihmyzové síťky, montážního materiálu</t>
  </si>
  <si>
    <t>Typ: TWG 200</t>
  </si>
  <si>
    <t>Hlukový tlumič do kruhového potrubí</t>
  </si>
  <si>
    <t>Spiro potrubí z pozink. plechu, včetně závěsů a montážního materiálu a tvarovek</t>
  </si>
  <si>
    <t>1.16a</t>
  </si>
  <si>
    <t>pr. 100</t>
  </si>
  <si>
    <t>1.16b</t>
  </si>
  <si>
    <t>pr. 125</t>
  </si>
  <si>
    <t>1.16c</t>
  </si>
  <si>
    <t>pr. 160</t>
  </si>
  <si>
    <t>Tepelná, parotěsná izolace do vnitřního prostředí na kruhové potrubí</t>
  </si>
  <si>
    <t>1.18a</t>
  </si>
  <si>
    <t>průměr potrubí 100 mm</t>
  </si>
  <si>
    <t>1.18b</t>
  </si>
  <si>
    <t>průměr potrubí 125 mm</t>
  </si>
  <si>
    <t>1.18c</t>
  </si>
  <si>
    <t>průměr potrubí 160 mm</t>
  </si>
  <si>
    <t>CELKOVÁ CENA "zařízení 1"</t>
  </si>
  <si>
    <t>Zařízení č. 2: Větrání místnosti určené pro sušičky prádla</t>
  </si>
  <si>
    <r>
      <t>Malý nástěnný ventilátor
Qv = 50 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>/h
vč. napojovací manžety, spojovacího a montážního materiálu
ovládání bude na základě hygrostatu, který bude také součástí této dodávky.</t>
    </r>
  </si>
  <si>
    <t>Typ: Silent 200</t>
  </si>
  <si>
    <t>2.05</t>
  </si>
  <si>
    <t>Typ: AK 125</t>
  </si>
  <si>
    <t>Výrobce: Trox</t>
  </si>
  <si>
    <t>2.08b</t>
  </si>
  <si>
    <t>Typ: TWG 160</t>
  </si>
  <si>
    <t>2.16</t>
  </si>
  <si>
    <t>Spiro potrubí z pozink. plechu, pr. 125
včetně závěsů a montážního materiálu a tvarovek</t>
  </si>
  <si>
    <t>CELKOVÁ CENA "zařízení 2"</t>
  </si>
  <si>
    <t>Nemateriálové položky</t>
  </si>
  <si>
    <t>komplet</t>
  </si>
  <si>
    <t>Provedení kompletních zkoušek</t>
  </si>
  <si>
    <t>Individuální zkoušky</t>
  </si>
  <si>
    <t>Uvedení do provozu</t>
  </si>
  <si>
    <t>CELKOVÁ CENA NEMATERIÁLOVÝCH POLOŽEK</t>
  </si>
  <si>
    <t>Vzduchotechnika celkem</t>
  </si>
  <si>
    <t>Interiery - VZT</t>
  </si>
  <si>
    <t>Vlepení výztuže R12 HIT HY   20 ks</t>
  </si>
  <si>
    <t>Montáž kovových konstrukcí = markýza a střecha nad výtahem pozink</t>
  </si>
  <si>
    <t xml:space="preserve">Pozink (markýza, střecha) </t>
  </si>
  <si>
    <t>Zaskl.stěn šachty, sklem profil.dvojité v. 1 m vč. dvojskla CONNEX - čelní stěna  cca3,5 m nad terén d+m</t>
  </si>
  <si>
    <t>Zaskl.stěn šachty, sklem profil.dvojité v. 1 m vč. dvojskla   čelní stěna - zbytek d+m</t>
  </si>
  <si>
    <t>Zaskl.stěn do profilů, sklem profil.jednoduché v.1 m vč. skla CONNEX d+m</t>
  </si>
  <si>
    <t>Ocelové konstrukce - materiál (markýza,střecha) vč. závěsného systému</t>
  </si>
  <si>
    <t>787185422R00</t>
  </si>
  <si>
    <t>Izolace proti vlhkosti stěrková izolace výtahové šachty a stěn ( vně i uvnitř)</t>
  </si>
  <si>
    <t>Montáž podlah keram.,režné hladké, tmel, 30x30 cm</t>
  </si>
  <si>
    <t>Mrazuvzdorná dlaždice 30x30 ( antracit, )</t>
  </si>
  <si>
    <t>Podhledy CETRIS, kovová.kce CD. 1x deska 12,5 mm = u výtahových šachet + zatepleni mineral. 160 mm</t>
  </si>
  <si>
    <t>Zaskl.stěn , sklem profil.dvojité v. 1 m vč. dvojskla CONNEX  probarvené boční stěny d+m</t>
  </si>
  <si>
    <t>Zaskl.stěn , sklem profil.dvojité v. 1 m vč. dvojskla   probarvené boční stěny d+m</t>
  </si>
  <si>
    <t>Izolace proti vlhk. vodorovná pásy přitavením 2x 4mm SBS, vč.dodávky pásu = zastřešení výtahu</t>
  </si>
  <si>
    <t>229940030RA0</t>
  </si>
  <si>
    <t>Trubkové mikropiloty D 150, včetně injektáže</t>
  </si>
  <si>
    <t>Ocelové konstrukce - materiál (šachta výtahová), vč. zavěšené stěny š.1300, výšky 22,5m s osazením oken a dv.</t>
  </si>
  <si>
    <t>Obklady CETRIS, kovová.kce CD. 1x deska 12,5 mm = u výtahových šachet + zatepleni mineral. 120 mm</t>
  </si>
  <si>
    <t>Obklady CETRIS, kovová.kce CD. 1x deska 12,5 mm = u výtahových šachet + zatepleni XPS. 80 mm</t>
  </si>
  <si>
    <t>Vybourání schodišťových stupňů betonových</t>
  </si>
  <si>
    <t>Základové desky z betonu tř. C 16/20</t>
  </si>
  <si>
    <t>596800001</t>
  </si>
  <si>
    <t>přídlažba betonová 100/100 tl. 60 mm do beton. lože C 16/20 XF1</t>
  </si>
  <si>
    <t>342270001R00</t>
  </si>
  <si>
    <t xml:space="preserve">Příčka Ytong  tl. 100 mm s oboustraně přilepenou perlinkou  + sádrová omítka </t>
  </si>
  <si>
    <t>619991001R01</t>
  </si>
  <si>
    <t>Zakrytí podlah folií přilepenou lepící páskou</t>
  </si>
  <si>
    <t>Malba protiplísňová, bílá, 2 x vč. odstranění původních maleb</t>
  </si>
  <si>
    <t>953900001R01</t>
  </si>
  <si>
    <t>953900002R01</t>
  </si>
  <si>
    <t>767611001R</t>
  </si>
  <si>
    <t>767611002R</t>
  </si>
  <si>
    <t>767611003R</t>
  </si>
  <si>
    <t>767611004R</t>
  </si>
  <si>
    <t>767611005R</t>
  </si>
  <si>
    <t>767611006R</t>
  </si>
  <si>
    <t>767611007R</t>
  </si>
  <si>
    <t>767611008R</t>
  </si>
  <si>
    <t>767611009R</t>
  </si>
  <si>
    <t>767611010R</t>
  </si>
  <si>
    <t>D+M Hliníkové okno vnější rozměr 1200/1850, U=1,1 W/m2K, min. plocha otevření 1,5 m2, podesty</t>
  </si>
  <si>
    <t>D+M Hliníkové okno vnější rozměr 1200/750, U=1,1 W/m2K,  nad vstupem</t>
  </si>
  <si>
    <t>D+M Vstupní hliníkové dveře 900/2100, prosklené, 1,2 W/m2K, Koule, klika, el. Zámek</t>
  </si>
  <si>
    <t>D+M Podkladní vodovzdorná překližka tl. 30mm vč. nátěrů</t>
  </si>
  <si>
    <t>D+M Oplechování hliníkem - horní část šachty</t>
  </si>
  <si>
    <t>D+M Pohledové žaluzie - horní část šachty</t>
  </si>
  <si>
    <t>D+M Zateplené hliníkové panely - spodní část čachty</t>
  </si>
  <si>
    <t>D+M Osvětlení šachty</t>
  </si>
  <si>
    <t>D+M Nucené větrání šachty</t>
  </si>
  <si>
    <t>D+M Přímotop 2 kW</t>
  </si>
  <si>
    <t>D+M ocelových zárubní dodatečně vč. dveří 800/1970 EW30DP3, kukátko, jmenovka</t>
  </si>
  <si>
    <t>Dod. a mont. zárubní dřev. vč. dveří 80/197 2/3 prosklené</t>
  </si>
  <si>
    <t>D+M  ocelových zárubní dodatečně vč. dveří 800/1970 EW30DP3, kukátko, jmenovka</t>
  </si>
  <si>
    <t>Montáž podlah keram mrazuvzdorných protiskluzných do tmele</t>
  </si>
  <si>
    <t>Mrazuvzdorná protiskluzná dlaždice 19,7x19,7</t>
  </si>
  <si>
    <t>D+M ocelových zárubní dodatečně vč. dveří 700-800/1970 EI30DP1-C-S = suterén,  dle spec.</t>
  </si>
  <si>
    <t>Vybílení prostorů sklepa, dvojnásobné vč protiplísňových přísad + 2x sadrová stěrka a 2x broušení</t>
  </si>
  <si>
    <t>Plastová rozvodnice, pod omítku (SDK), pro 24 modulů, rozm.: 282x357x70mm, např. Schrack U24C, IP40/30, In 3x32A, 400V, 50Hz, TN-C-S; proudový chránič 4P/B/40/0,03A (1x), jističové vývody 1P/B/10A (5x), 1P/B/16A (8x), 3P/B/16A (1x); pomocný montážní materiál,  popisy, dokumentace skut. stavu, kompletní dodávka</t>
  </si>
  <si>
    <t>Svítidla vč. příslušenství, zdrojů, recykl. poplatků (svítidla budou odsouhlasena HIP a zástupcem investora)</t>
  </si>
  <si>
    <t>6.</t>
  </si>
  <si>
    <t>Interiérové nástěnné svítidlo, typ např. Brilux FIDO - LA FIDO00, 1x60W</t>
  </si>
  <si>
    <t>7.</t>
  </si>
  <si>
    <t>B - svítidlo přisazené, žárovkové 2x60W, zdroj 2x kompaktní zářivka 18W, typ např. OSMONT AURA 2</t>
  </si>
  <si>
    <t>8.</t>
  </si>
  <si>
    <t>9.</t>
  </si>
  <si>
    <t>D - svítidlo přisazené žárovkové 1x100W, typ např. Brilux LA 2360</t>
  </si>
  <si>
    <t>10.</t>
  </si>
  <si>
    <t>E - svítidlo přisazené žárovkové 1x60W, IP54, typ např. Brilux FIDO - LA FIDO00</t>
  </si>
  <si>
    <t>11.</t>
  </si>
  <si>
    <t>Svítidlo venkovní, nástěnné, na terasy,  1x25W, úsporná zářivka, E27, IP65, typ. např. Beghelli 75002</t>
  </si>
  <si>
    <t>12.</t>
  </si>
  <si>
    <t>Svítidlo vestavné do podhledu, halogenový reflektor max. 50W/230V, do patice GU10, dle výběru investora</t>
  </si>
  <si>
    <t>13.</t>
  </si>
  <si>
    <t>Nouzové svítidlo, zářivkové, 1x11W, autonomie 1 hod., autotest, SE, typ např. Beghelli Logica 12103</t>
  </si>
  <si>
    <t>14.</t>
  </si>
  <si>
    <t>Nouzové svítidlo, zářivkové, 1x11W, autonomie 1 hod., autotest, SE, typ např. Beghelli Logica 12103 + kryt IP65</t>
  </si>
  <si>
    <t>Instalační materiál (design např. ABB Tango nebo dle výběru architekta)</t>
  </si>
  <si>
    <t>15.</t>
  </si>
  <si>
    <t>Vypínač jednopólový, 230V, 10A, IP20, bílý</t>
  </si>
  <si>
    <t>16.</t>
  </si>
  <si>
    <t>Vypínač jednopólový, 230V, 10A, s vyšším krytím, nástěnný (IP44), kompletní</t>
  </si>
  <si>
    <t>17.</t>
  </si>
  <si>
    <t>Sériový přepínač, 230V, 10A, IP20, bílý</t>
  </si>
  <si>
    <t>18.</t>
  </si>
  <si>
    <t>Schodišťový přepínač jednoduchý, 230V, 10A, IP20, bílý</t>
  </si>
  <si>
    <t>19.</t>
  </si>
  <si>
    <t>Schodišťový přepínač jednoduchý, 230V, 10A, s vyšším krytím, nástěnný (IP44), kompletní</t>
  </si>
  <si>
    <t>20.</t>
  </si>
  <si>
    <t>Křížový přepínač, 230V, 10A, IP20, bílý</t>
  </si>
  <si>
    <t>21.</t>
  </si>
  <si>
    <t>Čidlo pohybu pro nástěnnou montáž pod omítku, např. LUXA 103-200, úhel pokrytí 200°, dosah až 8m, výstupní kontakt relé 230V, 10A (žárovky), 3A (zářivky), bílé provedení, vč. rámečku na omítku</t>
  </si>
  <si>
    <t>22.</t>
  </si>
  <si>
    <t>Čidlo pohybu pro stropní montáž pod omítku, např. LUXA 103-360, úhel pokrytí 360°, průměr dosahu až 7m, výstupní kontakt relé 230V, 10A (žárovky), 3A (zářivky), bílé provedení, vč. rámečku na omítku</t>
  </si>
  <si>
    <t>23.</t>
  </si>
  <si>
    <t>Drobný elektroinstalační materiál (elektroinstalační krabice, propojovací krabice, svorkovnice atd.)</t>
  </si>
  <si>
    <t>Domovní zvonky – DZ</t>
  </si>
  <si>
    <t>Zvonkové tlačítko ABB Tango bílá, včetně krabice a rámečku</t>
  </si>
  <si>
    <t>Kabel 2x0,8 mm</t>
  </si>
  <si>
    <t>Hlavní trasy, rozvaděče, autonomní hlásiče požáru</t>
  </si>
  <si>
    <t>Autonomní opticko kouřový hlásič s vestavěnou akustickou signalizací, certifikace dle vyhlášky 23/2008</t>
  </si>
  <si>
    <t>Rozvaděč pro STA, ŠxV 580x610, EI30, Schrack M2000-2U/12, montážní vana, uzamykatelné provedení, příslušenství, komplet</t>
  </si>
  <si>
    <t>Revizní dvířka do stoupačky, ŠxV 580x370, EI30, Schrack M2000-2U/7, pouze rám + příslušenství, komplet</t>
  </si>
  <si>
    <t>Revizní dvířka do stoupačky před telefonní rozvaděč, ŠxV 580x370, EI30, Schrack M2000-2U/7, pouze rám + příslušenství, komplet</t>
  </si>
  <si>
    <t>HDPE trubka pr 40 mm</t>
  </si>
  <si>
    <t>Ohebná elektroinstalační trubka pr. 50 mm pro střední mechanické zatížení, pro stoupací vedení</t>
  </si>
  <si>
    <t>Ohebná elektroinstalační trubka pr. 32 mm pro střední mechanické zatížení</t>
  </si>
  <si>
    <t>Drobný elektroinstalační materiál (elektroinstalační krabice, propojovací krabice, atd.)</t>
  </si>
  <si>
    <t>Společné prostory</t>
  </si>
  <si>
    <t>342255028RT1</t>
  </si>
  <si>
    <t>Příčky z desek Ytong tl. 15 cm</t>
  </si>
  <si>
    <t>Vyrovnání povrchu zdiva maltou tl.do 3 cm</t>
  </si>
  <si>
    <t>340238212R00</t>
  </si>
  <si>
    <t>Zazdívka otvorů pl.1 m2,cihlami tl.zdi nad 10 cm (předpoklad)</t>
  </si>
  <si>
    <t>340237212R00</t>
  </si>
  <si>
    <t>Zazdívka otvorů pl.0,25m2,cihlami tl.zdi nad 10 cm</t>
  </si>
  <si>
    <t>340236212R00</t>
  </si>
  <si>
    <t>Zazdívka otvorů pl.0,09m2,cihlami tl.zdi nad 10 cm</t>
  </si>
  <si>
    <t>340235212R00</t>
  </si>
  <si>
    <t>Zazdívka otvorů 0,0225 m2 cihlami, tl.zdi nad 10cm</t>
  </si>
  <si>
    <t>Ostatní.konstr. a práce</t>
  </si>
  <si>
    <t>347016122R00</t>
  </si>
  <si>
    <t>SDK zákryt elektro. instalací 150x400mm = společné prostory</t>
  </si>
  <si>
    <t>SDK zákryt instalací 250x800mm = společné prostory</t>
  </si>
  <si>
    <t>642944121RT4</t>
  </si>
  <si>
    <t>642944121RU4</t>
  </si>
  <si>
    <t>Osazení ocelových zárubní dodatečně vč. dveří = suterén</t>
  </si>
  <si>
    <t>999-44VD</t>
  </si>
  <si>
    <t>Dod. a mont. hasící přístroj 6kg</t>
  </si>
  <si>
    <t>999-45VD</t>
  </si>
  <si>
    <t>Dod. a mont. has. skříněk</t>
  </si>
  <si>
    <t>999-46VD</t>
  </si>
  <si>
    <t>766-01VD</t>
  </si>
  <si>
    <t>Oprava stávajících madel na zábr. zídkách - obroušení a obn. nátěru</t>
  </si>
  <si>
    <t>767131111R00</t>
  </si>
  <si>
    <t>Dod. a mont. stěn a příček z trapéz. pl. (s povrch.úprav.), šroubován.</t>
  </si>
  <si>
    <t>Dod. a mont.nosn.konstr.z válcov.profilů (L,U) a pásoviny, pro nové sklepní přepážky</t>
  </si>
  <si>
    <t>767641110R00</t>
  </si>
  <si>
    <t>Dod. a mont.kov.dveří do sklep.kójí (do pl. stěn z trapéz. pl.)- vel.600x1970mm</t>
  </si>
  <si>
    <t>767-36VD</t>
  </si>
  <si>
    <t>767131112R00</t>
  </si>
  <si>
    <t>Dod. a mont.stěn a příček z tahokovu</t>
  </si>
  <si>
    <t>771575107RT4</t>
  </si>
  <si>
    <t>Dod. a mont. podlah keramických vč. vyspárování = v suterénu</t>
  </si>
  <si>
    <t>773-01VD</t>
  </si>
  <si>
    <t>Ošetření povrchu stáv. teracové mazaniny, v prostoru schodiště a ost. místnostech spol. (přebroušení a napuštění, popř. drobné opravy)</t>
  </si>
  <si>
    <t>771471014R00</t>
  </si>
  <si>
    <t>Soklíky rovné z ker. dlaždic (řez. ), v. do 120mm, lepen.flexib.lepidl. -dod.+mont., spol. prostory</t>
  </si>
  <si>
    <t>Soklíky stupň. na schodech z ker. dlaždic (řez. ), v. do 120mm, lepen.flexib.lepidl. -dod.+mont., spol. prostory</t>
  </si>
  <si>
    <t>773-02VD</t>
  </si>
  <si>
    <t>Nové podl. v prádelně., kompl. prov. (vč. dilatace po obvodu), skl. od shora: mazC20/25+výztuž tl. 60mm, kroč.izol.-extrud.polys. tl.40mm, násypp</t>
  </si>
  <si>
    <t>773-03VD</t>
  </si>
  <si>
    <t>Epoxid. nátěr nové beton.podlahy v suterénu 2x</t>
  </si>
  <si>
    <t>77320...VD</t>
  </si>
  <si>
    <t>Oprava (repase) a úprava schod. stupňů</t>
  </si>
  <si>
    <t>776521200RU5</t>
  </si>
  <si>
    <t>781415015RT3</t>
  </si>
  <si>
    <t>Dod. a mont. obkladů vč. vyspárování = v suterénu</t>
  </si>
  <si>
    <t>Úprava povrchů , osazování a podlahy</t>
  </si>
  <si>
    <t>612474101RAC</t>
  </si>
  <si>
    <t>Omítka stěn vnitřní  tenkovrstvá - Ytong - na nov. zdivu - vč. lišta nárožn. a vč. perlinky</t>
  </si>
  <si>
    <t>611401211RT2</t>
  </si>
  <si>
    <t>Oprava omítky na stropech o ploše do 0,25 m2 (předpoklad)</t>
  </si>
  <si>
    <t>611401311RT2</t>
  </si>
  <si>
    <t>Oprava omítky na stropech o ploše do 1 m2 (předpoklad)</t>
  </si>
  <si>
    <t>Omítka malých ploch vnitřních stěn do 0,25 m2</t>
  </si>
  <si>
    <t>611421331RT2</t>
  </si>
  <si>
    <t>Oprava váp.omítek stropů do 30% plochy - štukových (vč. podhledů schod. ramen)</t>
  </si>
  <si>
    <t>612421431RT2</t>
  </si>
  <si>
    <t>Oprava vápen.omítek stěn do 50 % pl. - štukových (v celém schod. prostoru)</t>
  </si>
  <si>
    <t>611471413R00</t>
  </si>
  <si>
    <t>Tenkovrstvá úprava stropů podhledů aktiv. štukem s dispez-přísadou (pro sjedn. povrchů) - veškeré pohledy ve schodišťových prostorách</t>
  </si>
  <si>
    <t>612471413R00</t>
  </si>
  <si>
    <t>Tenkovrstvá úprava stropů podhledů aktiv. štukem s dispez-přísadou (pro sjedn. povrchů) - ve schodišťových prostorách</t>
  </si>
  <si>
    <t>611425531RT2</t>
  </si>
  <si>
    <t>Omítka rýh stropů MV do 15 cm omítkou štukovou (předpoklad)</t>
  </si>
  <si>
    <t>612423531RT2</t>
  </si>
  <si>
    <t>Omítka rýh stěn MV o šířce do 15 cm, štuková (vč. rýh v čáasti el.)</t>
  </si>
  <si>
    <t>612423631RT2</t>
  </si>
  <si>
    <t>Omítka rýh stěn MV o šířce do 30 cm, štuková (pro rýhy v části el.)</t>
  </si>
  <si>
    <t>612403399RT2</t>
  </si>
  <si>
    <t>Začištění omítek kolem nov. soklíků a podlah apod. (předpoklad)</t>
  </si>
  <si>
    <t>Oprava vápen.omítek stěn do 50 % pl. - štukových - zábrad. zídek z obou stran na schod.</t>
  </si>
  <si>
    <t>Tenkovrstvá úprava stěn aktivovaným štukem s disperz. přísadou - pro sjednocení povrchů zábrad. zídek - na schodech</t>
  </si>
  <si>
    <t>612421421R00</t>
  </si>
  <si>
    <t>611421221R00</t>
  </si>
  <si>
    <t>Oprava váp.omítek stropů do 10% plochy - hladkých - sklepy</t>
  </si>
  <si>
    <t>Mytí vnitřních ploch stěn tlak. vodou - zábrad. zídky</t>
  </si>
  <si>
    <t>Očištění zdí tlak. vodou, vč. sklepů (předpoklad)</t>
  </si>
  <si>
    <t>631312131R00</t>
  </si>
  <si>
    <t>Oprava a doplň. dosav. mazanin bet. prost., pl. do 4m2, tl. přes 80mm (předpoklad), pod nový potěr</t>
  </si>
  <si>
    <t>632451221R00</t>
  </si>
  <si>
    <t>Potěr pískocementový hlazený ocel. hlad. tl. 20 mm</t>
  </si>
  <si>
    <t>632454141R00</t>
  </si>
  <si>
    <t>Oprava a úprava boků schod. ramen a podest (směr. do zrcátka) - budou oškrábány a opáleny, potom vyrovnány sanač. beton. a na závěr opatřeny barvou</t>
  </si>
  <si>
    <t>631312611RT6</t>
  </si>
  <si>
    <t>784</t>
  </si>
  <si>
    <t>Malby</t>
  </si>
  <si>
    <t>784450025RA0</t>
  </si>
  <si>
    <t>Malby z tekut.mat.na stávaj.(nebo oprav.omítk.) - společ.prost. (prost. schodiště) - na sádrok.</t>
  </si>
  <si>
    <t>784422271R00</t>
  </si>
  <si>
    <t>953VD</t>
  </si>
  <si>
    <t>Doplňkové konstrukce a práce</t>
  </si>
  <si>
    <t>953-01VD</t>
  </si>
  <si>
    <t>Výměna zkonk. panelu (u vchodu z vněj. str.) - kompl. prov. (vybour.,demont.,dod. a mont. nových)</t>
  </si>
  <si>
    <t>953-02VD</t>
  </si>
  <si>
    <t>Zedn. přípomoce pro profese (ZTI, Elektro) drob. charakteru</t>
  </si>
  <si>
    <t>Lešení lehké pomocné, výška podlahy do 1,2 m (předpoklad)</t>
  </si>
  <si>
    <t>Vstřelování hřebů, typu B (předpoklad)</t>
  </si>
  <si>
    <t>956951112R00</t>
  </si>
  <si>
    <t>Dodání a osazení dřev. špalíků, do 15 x 15 x 15 cm (předpoklad)</t>
  </si>
  <si>
    <t>965044121R00</t>
  </si>
  <si>
    <t>Vybour.stáv.teracové mazan., vč. podkl.bet.,celk. tl. 50mm - zádveří a prostor. u schodů v suterénu</t>
  </si>
  <si>
    <t>968072246R00</t>
  </si>
  <si>
    <t>Vybour.plechv.poštov.schránek</t>
  </si>
  <si>
    <t>Vybourání vnitř.keram.dlažeb, vč.podkl.bet.mazanin (předpoklad)</t>
  </si>
  <si>
    <t>968062455R00</t>
  </si>
  <si>
    <t>Vybourání dřevěných dveřních zárubní vč. vyvěšení křídel</t>
  </si>
  <si>
    <t>965042141RT2</t>
  </si>
  <si>
    <t>Bourání mazanin betonových vč. podkl. vrstev, celk. tl. 135mm - v prádelně</t>
  </si>
  <si>
    <t>965042131RT1</t>
  </si>
  <si>
    <t>Bourání mazanin betonových  tl. 10 cm - suterén pouze poškozená místa cca 5%</t>
  </si>
  <si>
    <t>962031132R00</t>
  </si>
  <si>
    <t>Bourání příček cihelných tl. 10 cm - suterén a 5patro</t>
  </si>
  <si>
    <t>721210822R00</t>
  </si>
  <si>
    <t>Demontáž podlahové vpusti v prádelně</t>
  </si>
  <si>
    <t>7231608...VD</t>
  </si>
  <si>
    <t>Vybour. - demont.plyn.potrubí (stoupačky a vodorov.rozv.) (předpoklad)</t>
  </si>
  <si>
    <t>7231608....VD</t>
  </si>
  <si>
    <t>762111811R00</t>
  </si>
  <si>
    <t>Demont.stávaj.sklep. přepážek (vč. dveří) z laťov.příček - 1. suter.</t>
  </si>
  <si>
    <t>783802822R00</t>
  </si>
  <si>
    <t>Odstran.stáv.linkrusty - opálen.a oškrabán. - v celém schod. prostoru</t>
  </si>
  <si>
    <t>Odstran.stáv.linkrusty - opálen.a oškrabán. - na zábrad. zídkách</t>
  </si>
  <si>
    <t>783903811R00</t>
  </si>
  <si>
    <t>Chemické čištění schod.stup. - betonových (stup. a podstup.)</t>
  </si>
  <si>
    <t>777695113R00</t>
  </si>
  <si>
    <t>Impregnace schod.stup. (stupnic a podstupnic)</t>
  </si>
  <si>
    <t>919735122R00</t>
  </si>
  <si>
    <t>Řezání stávajícího betonového krytu tl. 5 - 10 cm (předpoklad)</t>
  </si>
  <si>
    <t>978059611R00</t>
  </si>
  <si>
    <t>Odsekání a odebrání opakn. soklíků rovných, vč. odstran. omítky a vyškráb.spár - v. 150mm v celém schod. prostoru</t>
  </si>
  <si>
    <t>Odsekání a odebrání opakn. soklíků stupňovitých, vč. odstran. omítky a vyškráb.spár - v. 150mm v celém schod. prostoru</t>
  </si>
  <si>
    <t>Odsekání a odebrání opakn. soklíků na zábrad.zídkách, vč. odstran. omítky a vyškráb.spár - v. 150mm v celém schod. prostoru</t>
  </si>
  <si>
    <t>973031151R00</t>
  </si>
  <si>
    <t>Vysekání nik ve zdivu cihle., pl. přes 0,25m2, hl. do 300mm pro nové rozvod. skříně apod. (předpoklad)</t>
  </si>
  <si>
    <t>973031345R00</t>
  </si>
  <si>
    <t>Vysekání nik ve zdivu cihle., pl. do 0,25m2, hl. do 300mm pro nové různ. skříně apod. (předpoklad)</t>
  </si>
  <si>
    <t>971033231R00</t>
  </si>
  <si>
    <t>Vysekání otvorů ve zdivu cihel., pl. přes 0,0225m2, hl. do 150mm (předpoklad)</t>
  </si>
  <si>
    <t>971033241R00</t>
  </si>
  <si>
    <t>Vysekání otvorů ve zdivu cihel., pl. přes 0,0225m2, hl. do 300mm (předpoklad)</t>
  </si>
  <si>
    <t>971033331R00</t>
  </si>
  <si>
    <t>Vybourání otv. zeď cihel. pl.0,09 m2, tl.15cm (předpoklad)</t>
  </si>
  <si>
    <t>971033341R00</t>
  </si>
  <si>
    <t>Vybourání otv. zeď cihel. pl.0,09 m2, tl.30cm (předpoklad)</t>
  </si>
  <si>
    <t>973031324R00</t>
  </si>
  <si>
    <t>Vysekání kapes zeď cihel., pl. 0,1m2, hl. 15cm (předpoklad)</t>
  </si>
  <si>
    <t>Vysekání kapes zeď cihel., pl. 0,1m2, hl. 30cm (předpoklad)</t>
  </si>
  <si>
    <t>973031616R00</t>
  </si>
  <si>
    <t>Vysekání kapes zeď cih. špalíky, krabice 10x10x5cm (předpoklad)</t>
  </si>
  <si>
    <t>973031619R00</t>
  </si>
  <si>
    <t>Vysekání kapes zeď cih. špalík, krabice 15x15x10cm (předpoklad)</t>
  </si>
  <si>
    <t>974031142R00</t>
  </si>
  <si>
    <t>Vysekání rýh ve zdi cihelné 7 x 7 cmpro ZTI apod. (předpoklad)</t>
  </si>
  <si>
    <t>974031153R00</t>
  </si>
  <si>
    <t>Vysekání rýh ve zdi cihelné 10 x 10 cm - pro ZTI apod. (předpoklad)</t>
  </si>
  <si>
    <t>974031154R00</t>
  </si>
  <si>
    <t>Vysekání rýh ve zdi cihelné 10 x 15 cm - pro ZTI apod. (předpoklad)</t>
  </si>
  <si>
    <t>974031164R00</t>
  </si>
  <si>
    <t>Vysekání rýh ve zdi cihelné 15 x 15 cm - pro ZTI apod. (předpoklad)</t>
  </si>
  <si>
    <t>978059521R00</t>
  </si>
  <si>
    <t>Odsekání vnitřních obkladů stěn vč. vyškráb. spár., (předpoklad)</t>
  </si>
  <si>
    <t>972054241R00</t>
  </si>
  <si>
    <t>Vybourání otv. ve stropech., pl. do 0,0225m2, vč. vybour.podlah.vrstev, celk. tl.250mm (předpoklad)</t>
  </si>
  <si>
    <t>972054341R00</t>
  </si>
  <si>
    <t>Vybourání otv. ve stropech., pl. do 0,09m2, vč. vybour.podlah.vrstev, celk. tl.250mm (předpoklad)</t>
  </si>
  <si>
    <t>978013161R00</t>
  </si>
  <si>
    <t>Otlučení omítek vnitřních stěn v rozsahu do 50 % (poškozená místa) na zábr. zídkách</t>
  </si>
  <si>
    <t>Otlučení omítek vnitřních stěn v rozsahu do 50 % (pošk. místa) - schodiš. prostor</t>
  </si>
  <si>
    <t>978011141R00</t>
  </si>
  <si>
    <t>Otlučení omítek vnitřních stropů vč. podhledů schodů, v rozs. do 30 %</t>
  </si>
  <si>
    <t>Otlučení omítek vnitřních stropů do 30 % v prádelně</t>
  </si>
  <si>
    <t>978013191R00</t>
  </si>
  <si>
    <t>Otlučení omítek vnitřních stěn v rozsahu do 100 %, vč. vyškrábání spár - v prádelně</t>
  </si>
  <si>
    <t>Otlučení omítek vnitřních stěn v rozsahu do 50 % - suterén</t>
  </si>
  <si>
    <t>ZTI</t>
  </si>
  <si>
    <t>Byt 22</t>
  </si>
  <si>
    <t>Rozvody plynu</t>
  </si>
  <si>
    <t>Dodavatelská dokumentace</t>
  </si>
  <si>
    <t>DPH 14%</t>
  </si>
  <si>
    <t xml:space="preserve">NUS včetně DIO ( DPH 14% pro investice) </t>
  </si>
  <si>
    <t xml:space="preserve">NUS včetně DIO ( DPH 14% pro opravy a obnovu) </t>
  </si>
  <si>
    <t>DPH 14% (investice, NUS)</t>
  </si>
  <si>
    <t>DPH 14% (oprava a obnova, NUS)</t>
  </si>
  <si>
    <r>
      <rPr>
        <sz val="14"/>
        <color indexed="8"/>
        <rFont val="Arial"/>
        <family val="2"/>
      </rPr>
      <t>Byt číslo  1</t>
    </r>
    <r>
      <rPr>
        <sz val="10"/>
        <color indexed="8"/>
        <rFont val="Arial"/>
        <family val="2"/>
      </rPr>
      <t xml:space="preserve"> </t>
    </r>
  </si>
  <si>
    <t>Stěny a příčky</t>
  </si>
  <si>
    <t>342270042RAA</t>
  </si>
  <si>
    <t>Příčka z desek Ytong hladkých, tloušťka 10 cm (vč. nerez. kotev a příp. pásků - při napojení na stáv.stěny a strop)</t>
  </si>
  <si>
    <t>342270040RAB</t>
  </si>
  <si>
    <t>Příčka z desek Ytong hladkých, tloušťka 5 cm</t>
  </si>
  <si>
    <t>317147314R00</t>
  </si>
  <si>
    <t>Překlad nenosný z pórobetonu v příčkách - otvoru 1000mm</t>
  </si>
  <si>
    <t>340235211R00</t>
  </si>
  <si>
    <t>Zazdívka otvorů 0,0225 m2 cihlami, tl.zdi do 10cm (předpoklad)</t>
  </si>
  <si>
    <t>340236211R00</t>
  </si>
  <si>
    <t>Zazdívka otvorů pl.0,09 m2 cihlami, tl.zdi do 10cm (předpoklad)</t>
  </si>
  <si>
    <t>Úprava povrchů a podlah</t>
  </si>
  <si>
    <t>611421133R00</t>
  </si>
  <si>
    <t>612421739R00</t>
  </si>
  <si>
    <t>612401291R00</t>
  </si>
  <si>
    <t>612403399R00</t>
  </si>
  <si>
    <t>Začištění omítek kolem oken,dveří,obkladů a podlah apod. (předpoklad)</t>
  </si>
  <si>
    <t>Mazanina betonová tl. 5 - 8 cm C 25/30  vč. kari sítě 4/100</t>
  </si>
  <si>
    <t>632441111R00</t>
  </si>
  <si>
    <t>Potěr samonivel. anhydrit. tl. 35mm</t>
  </si>
  <si>
    <t>632441112R00</t>
  </si>
  <si>
    <t>Potěr samonivel. anhydrit., přípl.zkd 5 mm</t>
  </si>
  <si>
    <t>Dod. a mont. izolace pás., pás SBS, PE fólie</t>
  </si>
  <si>
    <t>Podlahy a podklady</t>
  </si>
  <si>
    <t>771575012RAB</t>
  </si>
  <si>
    <t>Podlaha z ker.dlaždic, lepených disperz.lepidlem vč. soklíků</t>
  </si>
  <si>
    <t>775541412R00</t>
  </si>
  <si>
    <t>Podlaha laminátová tl. 8 mm, zámkový spoj vč. soklíků</t>
  </si>
  <si>
    <t>775542022R00</t>
  </si>
  <si>
    <t>Podložka Mirelon 3 mm pod lamelové podlahy</t>
  </si>
  <si>
    <t>713121111RV5</t>
  </si>
  <si>
    <t>777553210R00</t>
  </si>
  <si>
    <t>Vyrovnání podlah, samonivel. hmota Nivelit tl. 2mm</t>
  </si>
  <si>
    <t>781</t>
  </si>
  <si>
    <t>Ostatní konstr. a práce</t>
  </si>
  <si>
    <t>781410014RAA</t>
  </si>
  <si>
    <t>Obklad vnitřní pórovinový obkladaček, lepen. flex.lepid., komplet. proved. vč.lišt a rohovníků</t>
  </si>
  <si>
    <t>416021124R00</t>
  </si>
  <si>
    <t>784195112R00</t>
  </si>
  <si>
    <t>642952110RT2</t>
  </si>
  <si>
    <t>Dod. a mont. zárubní dřev. vč. dveří 60/197</t>
  </si>
  <si>
    <t>642952110RT3</t>
  </si>
  <si>
    <t>Dod. a mont. zárubní dřev. vč. dveří 70/197</t>
  </si>
  <si>
    <t>642952110RT4</t>
  </si>
  <si>
    <t>Doplňkové konstr. a práce</t>
  </si>
  <si>
    <t>953944166R00</t>
  </si>
  <si>
    <t>Vstřelování hřebů, typu D (předpoklad)</t>
  </si>
  <si>
    <t>965081713RT1</t>
  </si>
  <si>
    <t>Bourání dlaždic keramických tl. 1 cm, nad 1 m2 = předsín + koupelna + komora</t>
  </si>
  <si>
    <t>776511820RT3</t>
  </si>
  <si>
    <t>Odstranění PVC podlah lepených s podložkou vč. soklíků = kuchyně</t>
  </si>
  <si>
    <t>775519010RA0</t>
  </si>
  <si>
    <t>Demontáž podlah vlysových vč. soklíků = ložnice, obyv. pokoj</t>
  </si>
  <si>
    <t>965041341R00</t>
  </si>
  <si>
    <t>Bourání stávajících vrstev podlah tl. 325mm</t>
  </si>
  <si>
    <t>Bourání příček cihelných tl. 10 cm</t>
  </si>
  <si>
    <t>968072455R00</t>
  </si>
  <si>
    <t>Vybourání kovových dveřních zárubní vč. vyvěšení křídel</t>
  </si>
  <si>
    <t>978059531R00</t>
  </si>
  <si>
    <t>Odsekání vnitřních obkladů stěn vč. vyškrábání spár</t>
  </si>
  <si>
    <t>978012191R00</t>
  </si>
  <si>
    <t>973031812R00</t>
  </si>
  <si>
    <t>Vysekání kapes pro zavázání příček tl. 10 cm</t>
  </si>
  <si>
    <t>971033131R00</t>
  </si>
  <si>
    <t>Vybourání otvorů zeď cihel. d=6 cm, tl. 15 cm (předpoklad)</t>
  </si>
  <si>
    <t>Vybourání otv. zeď cihel. 0,0225 m2, tl. 15cm, (předpoklad)</t>
  </si>
  <si>
    <t>Vysekání kapes zeď cihel. MVC, pl. 0,1m2, hl. 15cm (předpoklad)</t>
  </si>
  <si>
    <t>973031512R00</t>
  </si>
  <si>
    <t>Vysekání kapes upevň. prvky zeď cihelná hl. 10 cm (předpoklad)</t>
  </si>
  <si>
    <t>974031132R00</t>
  </si>
  <si>
    <t>Vysekání rýh ve zdi cihelné 5 x 7 cm (předpoklad)</t>
  </si>
  <si>
    <t>Vysekání rýh ve zdi cihelné 10 x 15 cm (předpoklad)</t>
  </si>
  <si>
    <t>Vysekání rýh ve zdi cihelné 15 x 15 cm (předpoklad)</t>
  </si>
  <si>
    <t>974082172R00</t>
  </si>
  <si>
    <t>Vysekání rýh vodiče omítka stropů MVC šířka 3 cm (předpoklad)</t>
  </si>
  <si>
    <t>974082173R00</t>
  </si>
  <si>
    <t>Vysekání rýh vodiče omítka stropů MVC šířka 5 cm (předpoklad)</t>
  </si>
  <si>
    <t>725110811R00</t>
  </si>
  <si>
    <t>Demontáž zařiz. předmětů - prům. vč. připoj. potrubí</t>
  </si>
  <si>
    <t>SDK zákryt bytov. rozvaděče 100x200mm = společné prostory</t>
  </si>
  <si>
    <t>632418106RT1</t>
  </si>
  <si>
    <t>713121111RU1</t>
  </si>
  <si>
    <t>Izolace kročejová podlah na sucho, jednovrstvá tl. 10mm vč. dodávky</t>
  </si>
  <si>
    <t>Odstranění PVC podlah lepených, koberců lepených, lamina s podložkou vč. soklíků</t>
  </si>
  <si>
    <t>Bourání dlaždic keramických tl. 1 cm, nad 1 m2 = předsín + koupelna</t>
  </si>
  <si>
    <t>Byt číslo  22</t>
  </si>
  <si>
    <t>342248120R00</t>
  </si>
  <si>
    <t>Příčky POROTHERM 11,5 AKU, tl. 115 mm (vč. nerez. kotev a příp. pásků - při napojení na stáv.stěny a strop)</t>
  </si>
  <si>
    <t>SDK zákryt bytov. rozvaděče 100x200mm</t>
  </si>
  <si>
    <t>962031133R00</t>
  </si>
  <si>
    <t>Bourání příček cihelných tl. 15 cm</t>
  </si>
  <si>
    <t>962032231R00</t>
  </si>
  <si>
    <t>Bourání zdiva z cihel pálených</t>
  </si>
  <si>
    <t>Stěrka hydroizolační těsnicí hmotou vč. dodávky a systémových detailů</t>
  </si>
  <si>
    <t>Zakrývání výplní otvorů</t>
  </si>
  <si>
    <t>Omítka vnitřní stropů rovných, MVC, štuková 30%</t>
  </si>
  <si>
    <t>Omítka vnitřní zdiva, MVC, na pletivu, štuková 30%</t>
  </si>
  <si>
    <t>Samonivelační vyrovnávací stěrka tl. 5mm</t>
  </si>
  <si>
    <t>Podhledy SDK, kovová.kce CD. 1x deska 12,5 mm impregnovaný</t>
  </si>
  <si>
    <t>Dod. a mont. zárubní ocel. vč. dveří 70/197, vč. větrací mřížky</t>
  </si>
  <si>
    <t>Otlučení omítek vnitřních rákosov.stropů do 30 %</t>
  </si>
  <si>
    <t>Otlučení omítek vnitřních stěn v rozsahu do 30 %</t>
  </si>
  <si>
    <t>Konektory, spojky</t>
  </si>
  <si>
    <t>Konektory F/RG6</t>
  </si>
  <si>
    <t>Koax. kabel, triple play, triple shield – stoupačky, byty</t>
  </si>
  <si>
    <t>Koax. kabel RG11 – rozvody D2</t>
  </si>
  <si>
    <t>Cena/ks</t>
  </si>
  <si>
    <t>Rozvaděče</t>
  </si>
  <si>
    <t>1.</t>
  </si>
  <si>
    <t>2.</t>
  </si>
  <si>
    <t>Rozvaděč RE1 až RE4</t>
  </si>
  <si>
    <t>3.</t>
  </si>
  <si>
    <t>Rozvaděč RE5</t>
  </si>
  <si>
    <t>4.</t>
  </si>
  <si>
    <t>Bytový rozvaděč RBx</t>
  </si>
  <si>
    <t>Plastová rozvodnice, pod omítku (SDK), pro 18 modulů, rozm.: 392x232x70mm, např. Schrack U18C, IP40/30, In 1x32A, 230V, 50Hz, TN-C-S; proudový chránič 2P/B/40/0,03A (1x), jističové vývody 1P/B/10A (5x), 1P/B/16A (6x); pomocný montážní materiál,  popisy, dokumentace skut. stavu, kompletní dodávka</t>
  </si>
  <si>
    <t>5.</t>
  </si>
  <si>
    <t>Bytový rozvaděč RB22</t>
  </si>
  <si>
    <t>612400001RT</t>
  </si>
  <si>
    <t>vyčištění spar, vyrovnání nerovností do 10 mm</t>
  </si>
  <si>
    <t>612420001RT</t>
  </si>
  <si>
    <t>sanační omítka dvouvrstvá vč provětrávací lišty</t>
  </si>
  <si>
    <t>Oprava bytového domu  Patočkova 1411/35, Praha 6</t>
  </si>
  <si>
    <t xml:space="preserve">Akce : Oprava bytového domu Patočkova 1411/35  v Praze 6 </t>
  </si>
  <si>
    <t>Oprava a rekonstrukce bytového domu Patočkova 1411/35</t>
  </si>
  <si>
    <t>Oprava bytového domu Patočkova 1411/35, Praha 6</t>
  </si>
  <si>
    <t>Akce : Oprava bytového domu  Patočkova 1411/35  v Praze 6</t>
  </si>
  <si>
    <t>Stěrka hydroizolační těsnicí hmotou vč. dodávky  = terasa</t>
  </si>
  <si>
    <t>711212002RT1</t>
  </si>
  <si>
    <t>28323111</t>
  </si>
  <si>
    <t>711132101RT1</t>
  </si>
  <si>
    <t>Izolace proti vlhk. svislé pásy přitavením - vč. 2x4mm pás mod. SBS = terasa</t>
  </si>
  <si>
    <t>Izolace proti vlhk. vodorovná pásy přitavením - vč. 2x4mm pás mod. SBS = terasa</t>
  </si>
  <si>
    <t>Položení izolační fólie - včetně dodávky fólie PE  = vnější stěna suterén</t>
  </si>
  <si>
    <t>713191100RT9</t>
  </si>
  <si>
    <t>Izolace proti vlhkosti svislá pásy přitavením vč. sbs mod. pásu  = vnější stěna suterén</t>
  </si>
  <si>
    <t>Izolace proti vlhkosti svis. nátěr ALP vč. nátěru  = vnější stěna suterén</t>
  </si>
  <si>
    <t>Fólie nopová tl. 0,6 mm š. 2000 mm = vnější stěna suterén</t>
  </si>
  <si>
    <t>Izolace proti vlhkosti svislá pásy na sucho (M. nopové fólie) = vnější stěna suterén</t>
  </si>
  <si>
    <t>711</t>
  </si>
  <si>
    <t>Výztuž mazanin svařovanou sítí z drátů tažených</t>
  </si>
  <si>
    <t>631361921RT1</t>
  </si>
  <si>
    <t>Mazanina betonová tl. 5 - 8 cm C 25/30  (B 30)  = terasa</t>
  </si>
  <si>
    <t>631312711R00</t>
  </si>
  <si>
    <t>Mazanina z polystyrenbetonu tl. 5 cm, 0,5 MPa  = terasa</t>
  </si>
  <si>
    <t>631342823R00</t>
  </si>
  <si>
    <t>Podlahové konstrukce</t>
  </si>
  <si>
    <t>kompl</t>
  </si>
  <si>
    <t>Úprava vybouraného otvoru 800/800 ve střeše, začištění, zateplení napojení na hydroizolaci</t>
  </si>
  <si>
    <t>620-04VD</t>
  </si>
  <si>
    <t>Osazení kovových předmětů do zdiva, 5 kg / kus (předpoklad)</t>
  </si>
  <si>
    <t>953943112R00</t>
  </si>
  <si>
    <t>Osazení kovových předmětů do zdiva, 1 kg / kus (předpoklad)</t>
  </si>
  <si>
    <t>953943111R00</t>
  </si>
  <si>
    <t>Zakrývání výplní vnějších otvorů z lešení</t>
  </si>
  <si>
    <t>620991121R00</t>
  </si>
  <si>
    <t>ISOVER EPS 200 S 100mm = terasa</t>
  </si>
  <si>
    <t>713001VD</t>
  </si>
  <si>
    <t>Izolace tepelná podlah na sucho, dvouvrstvá (M. dvou vrstev) = terasa</t>
  </si>
  <si>
    <t>713121121RT1</t>
  </si>
  <si>
    <t>Zateplovací systém, sokl, XPS tl. 60 mm - zdivo suterénu</t>
  </si>
  <si>
    <t>622311521RV1</t>
  </si>
  <si>
    <t>Zateplovací systém, sokl, XPS tl. 100 mm s omítkou marmolit, hrubost 2mm (kompletizov. systém. proved., vč. všech doplň.)</t>
  </si>
  <si>
    <t>622311522RT1</t>
  </si>
  <si>
    <t>Zateplovací systém, sokl teras., XPS tl. 40 mm - zakončený stěrkou s výztužnou tkaninou</t>
  </si>
  <si>
    <t>Zateplovací systém, sokl teras., XPS tl. 80 mm - zakončený stěrkou s výztužnou tkaninou</t>
  </si>
  <si>
    <t>Čidlo pohybu pro stropní přisazenou montáž, např. LX28B, výr. Elektrobok CZ, úhel pokrytí 360°, průměr dosahu až 6m, výstupní kontakt relé 230V, 1200W (odporová zátěž), 600VA (induktivní zátěž), bílé provedení, IP44, vč. rámečku na omítku</t>
  </si>
  <si>
    <t>24.</t>
  </si>
  <si>
    <t>Zásuvka 230V, 16A, jednoduchá, IP20,  bílá</t>
  </si>
  <si>
    <t>25.</t>
  </si>
  <si>
    <t>Zásuvka 230V, 16A jednoduchá, IP44, montáž pod omítku, kompletní,  bílá</t>
  </si>
  <si>
    <t>26.</t>
  </si>
  <si>
    <t>Zásuvka 230V, 16A jednoduchá, IP44, nástěnná montáž, kompletní</t>
  </si>
  <si>
    <t>27.</t>
  </si>
  <si>
    <t>Zásuvka 230V, 16A dvojitá, kompletní vč. rámečku, pootočená dutinka, bílá</t>
  </si>
  <si>
    <t>28.</t>
  </si>
  <si>
    <t>Instalační krabice pro přístroje, pod omítku, montáž do zdiva, např. KP67/2</t>
  </si>
  <si>
    <t>29.</t>
  </si>
  <si>
    <t>Instalační krabice pro přístroje, pod omítku, montáž do zdiva, pro dvounásobné rámečky, např. KP64/2</t>
  </si>
  <si>
    <t>30.</t>
  </si>
  <si>
    <t>Instalační krabice pro přístroje, pod omítku, montáž do zdiva, pro čtyřnásobné rámečky, např. KP64/4</t>
  </si>
  <si>
    <t>31.</t>
  </si>
  <si>
    <t>Instalační krabice rozbočovací, pod omítku, např. KU68 s víčkem</t>
  </si>
  <si>
    <t>32.</t>
  </si>
  <si>
    <t>Instalační krabice rozbočovací, pod omítku, např. KO97 s víčkem</t>
  </si>
  <si>
    <t>33.</t>
  </si>
  <si>
    <t>Instalační krabice rozbočovací, nástěnná, např. 8110, Kopos, 117x117x58mm</t>
  </si>
  <si>
    <t>34.</t>
  </si>
  <si>
    <t>Přístrojový rámeček jednoduchý, bílý</t>
  </si>
  <si>
    <t>35.</t>
  </si>
  <si>
    <t>Přístrojový rámeček dvojnásobný, bílý</t>
  </si>
  <si>
    <t>36.</t>
  </si>
  <si>
    <t>Přístrojový rámeček čtyřnásobný, bílý</t>
  </si>
  <si>
    <t>37.</t>
  </si>
  <si>
    <t>Mřížový kabelový žlab 200/50mm, vč. montážního a upevňovacího materiálu, montáž na stěnu (stoupací trasa)</t>
  </si>
  <si>
    <t>38.</t>
  </si>
  <si>
    <t>Instalační trubka PVC pevná pr. 20mm, vč. upevňovacího materiálu (příchytek)</t>
  </si>
  <si>
    <t>39.</t>
  </si>
  <si>
    <t>Instalační trubka PVC ohebná pr. 25mm do betonu</t>
  </si>
  <si>
    <t>40.</t>
  </si>
  <si>
    <t>Kabelová chránička ohebná pr. 63mm, např. KOPOFLEX</t>
  </si>
  <si>
    <t>41.</t>
  </si>
  <si>
    <t>El. přímotop 2kW/230V, s vestavěným termostatem</t>
  </si>
  <si>
    <t>42.</t>
  </si>
  <si>
    <t>Svorky a ostatní připojovací materiál</t>
  </si>
  <si>
    <t>Kabely a vodiče</t>
  </si>
  <si>
    <t>43.</t>
  </si>
  <si>
    <t>Kabelové vedení 4x 1-YY 1x50</t>
  </si>
  <si>
    <t>44.</t>
  </si>
  <si>
    <t>Kabel CYKY-J 4x10</t>
  </si>
  <si>
    <t>45.</t>
  </si>
  <si>
    <t>Kabel CYKY-J 5x2,5</t>
  </si>
  <si>
    <t>46.</t>
  </si>
  <si>
    <t>Kabel CYKY-J 3x2,5</t>
  </si>
  <si>
    <t>47.</t>
  </si>
  <si>
    <t>Kabel CYKY-J 5x1,5</t>
  </si>
  <si>
    <t>48.</t>
  </si>
  <si>
    <t>Kabel CYKY-J 3x1,5</t>
  </si>
  <si>
    <t>49.</t>
  </si>
  <si>
    <t>Kabel CYKY-O 3x1,5</t>
  </si>
  <si>
    <t>50.</t>
  </si>
  <si>
    <t>Kabel J-Y(st)Y 2x2x0,6</t>
  </si>
  <si>
    <t>51.</t>
  </si>
  <si>
    <r>
      <t>Kabel 1-YY 25mm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zž</t>
    </r>
  </si>
  <si>
    <t>52.</t>
  </si>
  <si>
    <r>
      <t>Kabel CYA 6mm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zž</t>
    </r>
  </si>
  <si>
    <t>53.</t>
  </si>
  <si>
    <r>
      <t>Kabel CYA 4mm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zž</t>
    </r>
  </si>
  <si>
    <t>Hromosvod a uzemnění</t>
  </si>
  <si>
    <t>54.</t>
  </si>
  <si>
    <t>Drát FeZn pr. 8mm</t>
  </si>
  <si>
    <t>55.</t>
  </si>
  <si>
    <t>Drát FeZn pr. 10mm</t>
  </si>
  <si>
    <t>56.</t>
  </si>
  <si>
    <t>Pas FeZn 30x4mm</t>
  </si>
  <si>
    <t>57.</t>
  </si>
  <si>
    <t>Jímací tyč FeZn délky 2m, upevnění na podstavec pro ploché střechy nebo do zdiva, kompletní</t>
  </si>
  <si>
    <t>58.</t>
  </si>
  <si>
    <t>Zkušební svorka vč. krabice a dvířek pro skryté svody do zateplení fasády</t>
  </si>
  <si>
    <t>59.</t>
  </si>
  <si>
    <t>Trubka PVC pr. 25mm, netříštivá, do venkovního prostředí</t>
  </si>
  <si>
    <t>60.</t>
  </si>
  <si>
    <t>Svorky, podpěry, příchytky do zdiva, ostatní hromosvodní a zemnící materiál</t>
  </si>
  <si>
    <t>Montážní a demontážní práce</t>
  </si>
  <si>
    <t>61.</t>
  </si>
  <si>
    <t>Průzkum stávajícího stavu, zajištění ochrany stáv. funkčních rozvodů</t>
  </si>
  <si>
    <t>62.</t>
  </si>
  <si>
    <t>Demontáž stávající elektroinstalace v řešených prostorech</t>
  </si>
  <si>
    <t>63.</t>
  </si>
  <si>
    <t>Montáž veškerého materiálu dle dokumentace</t>
  </si>
  <si>
    <t>64.</t>
  </si>
  <si>
    <t>Ochranné pospojení všech komponentů žlabů, potrubí, vodoměrů, plynoměrů, atp.</t>
  </si>
  <si>
    <t>65.</t>
  </si>
  <si>
    <t>Stavební přípomoce, sekání drážek, vrtání, atp.</t>
  </si>
  <si>
    <t>66.</t>
  </si>
  <si>
    <t>Požární ucpávky kabelových tras (prostupy ze stoupací trasy)</t>
  </si>
  <si>
    <t>67.</t>
  </si>
  <si>
    <t>Odvoz suti, úklidové práce, průběžné i finální</t>
  </si>
  <si>
    <t>Ostatní (inženýrské práce, měření a revize, pomocný materiál, doprava, apod.)</t>
  </si>
  <si>
    <t>68.</t>
  </si>
  <si>
    <t>Nosné a upevňovací konstrukce všeob.</t>
  </si>
  <si>
    <t>69.</t>
  </si>
  <si>
    <t>Montážní a spojovací materiál, vč. příchytek kabelů, pásků apod.</t>
  </si>
  <si>
    <t>70.</t>
  </si>
  <si>
    <t>Měření a revize</t>
  </si>
  <si>
    <t>71.</t>
  </si>
  <si>
    <t>Dokumentace pro provedení stavby</t>
  </si>
  <si>
    <t>72.</t>
  </si>
  <si>
    <t>73.</t>
  </si>
  <si>
    <t>Projekt skutečného provedení</t>
  </si>
  <si>
    <t>74.</t>
  </si>
  <si>
    <t>75.</t>
  </si>
  <si>
    <t xml:space="preserve">Drobný nespecifikovaný materiál </t>
  </si>
  <si>
    <t>V nabídce musí být zohledněna specifika výstavby v dané lokalitě a součinnost se zhotoviteli jiných souborů a se správci inženýrských sítí, veřejnoprávními organizacemi, apod.</t>
  </si>
  <si>
    <t xml:space="preserve">Součástí ceny bude montáž a také pomocné práce a konstrukce - např. lešení, pažení, doprava, přesuny hmot a pracovníků, atd., tzn. vše potřebné pro realizaci souboru v požadovaném rozsahu a kvalitě dle požadavku Objednatele. </t>
  </si>
  <si>
    <t xml:space="preserve">Upozorňujeme, že nabídku lze odpovědně zpracovat pouze na základě kompletní dokumentace, tzn. příslušné textové a výkresové části vč. schemat.    </t>
  </si>
  <si>
    <t xml:space="preserve">Položky označené jako "rošty", "žlaby" …" či "kabely ..." ap. budou dodána včetně potřebných tvarovek, úchytů, koncovek a izolace. Položky označené jako "komplet" budou dodávány plně funkční, včetně všech k tomu potřebných součástí. </t>
  </si>
  <si>
    <t>Jednot. cena</t>
  </si>
  <si>
    <t>1.02</t>
  </si>
  <si>
    <t>Nástěnný plynový kondenzační kotel, tepelný výměník z korozivzdorné hliníkové slitiny, modulující plynový hořák, věstavéné oběhové čerpadlo, Qt= 2,9 - 15 kW, spotřeba zemního plynu 1,52 m3/h</t>
  </si>
  <si>
    <t>Připojovací montážní sada obsahující šroubení pro výstup, šroubení pro vstup s integrovaným přepouštěcím ventilem, pojistný ventil 3 bar, plnící/ vypouštěcí kohout, připojení k expanzní nádobě, 2 uzavírací kulové kohouty pro topný vstup/výstup s vnitřním závitem Rp 3/4"</t>
  </si>
  <si>
    <t>1.07</t>
  </si>
  <si>
    <t>Podstavný ohřívač s vestavěným ocelovým tepelným výměníkem, s vnitřním smaltováním, objem 126 litrů</t>
  </si>
  <si>
    <t>1.08</t>
  </si>
  <si>
    <t>Flexibilní propojení mezi kotlem a zásobníkem vody se zpětnou klapkou vč. těsnícího materiálu</t>
  </si>
  <si>
    <t>1.10</t>
  </si>
  <si>
    <t>Uzavírací kulový kohout DN20 pro výstup, vstup topné vody a výstup, vstup ohřevu TV</t>
  </si>
  <si>
    <t>1.12</t>
  </si>
  <si>
    <t>Tlaková expanzní nádoba 18 litrů vč. připojovací hadice a kulového uzávěru</t>
  </si>
  <si>
    <t>Otopné deskové těleso s integrovaným přednastavitelným ventilem
VK21/6160-6
vč. konzol pro montáž na stěnu a montáže</t>
  </si>
  <si>
    <t>3.15</t>
  </si>
  <si>
    <t>4.02</t>
  </si>
  <si>
    <t>Měděné potrubí
18x1</t>
  </si>
  <si>
    <t>4.04</t>
  </si>
  <si>
    <t>T kus 18x1</t>
  </si>
  <si>
    <t>Vypracování projektu skutečného provedení</t>
  </si>
  <si>
    <t>Zařízení staveniště</t>
  </si>
  <si>
    <t>6.13</t>
  </si>
  <si>
    <t>6.14</t>
  </si>
  <si>
    <t>Prohlášení zadavatele :</t>
  </si>
  <si>
    <t>Rekapitulace:    Opravy + údržba</t>
  </si>
  <si>
    <t>Mezisoučet ( základ DPH 20%)</t>
  </si>
  <si>
    <t>Investice celkem</t>
  </si>
  <si>
    <t>Rekapitulace:    Investice</t>
  </si>
  <si>
    <t>Mezisoučet ( základ DPH  14%)</t>
  </si>
  <si>
    <t>Obnova obvodového pláště domu, vč.zateplení , přístavby výtahu a změny vytápění bytů  celkem bez DPH</t>
  </si>
  <si>
    <t>Dod. a osazení vnitřních žaluzií na okna, prům. cena</t>
  </si>
  <si>
    <t>Výtahové technologie</t>
  </si>
  <si>
    <t>767221111</t>
  </si>
  <si>
    <t>D+M trubkové zábradlí</t>
  </si>
  <si>
    <t>998767201</t>
  </si>
  <si>
    <t>Přesun hmot procentní pro zámečnické konstrukce v objektech v do 6 m</t>
  </si>
  <si>
    <t>Elektroinstalace – slaboproud</t>
  </si>
  <si>
    <t>Elektroinstalace – Silnoproud</t>
  </si>
  <si>
    <t>311271177RT2</t>
  </si>
  <si>
    <t>Zdivo z tvárnic Ytong hladkých tl. 30 cm - zazdění otvoru suterén</t>
  </si>
  <si>
    <t xml:space="preserve"> m2</t>
  </si>
  <si>
    <t>Oprava váp.omítek stropů do 30% plochy - štukových (stropu v prádelně)</t>
  </si>
  <si>
    <t>Mazanina betonová vč. kari sítě 4/100 a nátěru =suterén</t>
  </si>
  <si>
    <t>Číslo</t>
  </si>
  <si>
    <t>Položka</t>
  </si>
  <si>
    <t>Popis položky a výměry</t>
  </si>
  <si>
    <t>Měrná</t>
  </si>
  <si>
    <t>Počet</t>
  </si>
  <si>
    <t>Cena v Kč</t>
  </si>
  <si>
    <t>pol.</t>
  </si>
  <si>
    <t>ceníku</t>
  </si>
  <si>
    <t>jednotka</t>
  </si>
  <si>
    <t>měr. jedn.</t>
  </si>
  <si>
    <t>Jednotková</t>
  </si>
  <si>
    <t>Celkem</t>
  </si>
  <si>
    <t>1</t>
  </si>
  <si>
    <t>m2</t>
  </si>
  <si>
    <t>2</t>
  </si>
  <si>
    <t>3</t>
  </si>
  <si>
    <t>4</t>
  </si>
  <si>
    <t>5</t>
  </si>
  <si>
    <t>6</t>
  </si>
  <si>
    <t>m3</t>
  </si>
  <si>
    <t>7</t>
  </si>
  <si>
    <t>ks</t>
  </si>
  <si>
    <t>8</t>
  </si>
  <si>
    <t>9</t>
  </si>
  <si>
    <t>10</t>
  </si>
  <si>
    <t>11</t>
  </si>
  <si>
    <t>m</t>
  </si>
  <si>
    <t>12</t>
  </si>
  <si>
    <t>kpl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</si>
  <si>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</si>
  <si>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</si>
  <si>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</si>
  <si>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</si>
  <si>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</si>
  <si>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</si>
  <si>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</si>
  <si>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</si>
  <si>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</si>
  <si>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</si>
  <si>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</si>
  <si>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</si>
  <si>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</si>
  <si>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</si>
  <si>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</si>
  <si>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27</t>
  </si>
  <si>
    <t>29</t>
  </si>
  <si>
    <t>30</t>
  </si>
  <si>
    <t>783</t>
  </si>
  <si>
    <t>767</t>
  </si>
  <si>
    <t>Demont.připojení k plynoměrům</t>
  </si>
  <si>
    <t>t</t>
  </si>
  <si>
    <t>Svislé konstrukce</t>
  </si>
  <si>
    <t>kg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</si>
  <si>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</si>
  <si>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</si>
  <si>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</si>
  <si>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</si>
  <si>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</si>
  <si>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</si>
  <si>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</si>
  <si>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</si>
  <si>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</si>
  <si>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</si>
  <si>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</si>
  <si>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</si>
  <si>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</si>
  <si>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</si>
  <si>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</si>
  <si>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</si>
  <si>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</si>
  <si>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</si>
  <si>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</si>
  <si>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</si>
  <si>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</si>
  <si>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</si>
  <si>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</si>
  <si>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</si>
  <si>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</si>
  <si>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</si>
  <si>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</si>
  <si>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Zpevněné plochy</t>
  </si>
  <si>
    <t>Zemní práce</t>
  </si>
  <si>
    <t>Komunikace</t>
  </si>
  <si>
    <t>764</t>
  </si>
  <si>
    <t>Výplně otvorů</t>
  </si>
  <si>
    <t>Výměna výplní otvorů</t>
  </si>
  <si>
    <t>Dodávka</t>
  </si>
  <si>
    <t xml:space="preserve">m </t>
  </si>
  <si>
    <t xml:space="preserve"> </t>
  </si>
  <si>
    <t>%</t>
  </si>
  <si>
    <t>Hrubá výplň rýh ve stěnách maltou</t>
  </si>
  <si>
    <t>a technicky obdobn.řešení.</t>
  </si>
  <si>
    <t>Byt 1</t>
  </si>
  <si>
    <t>NUS  ( %)</t>
  </si>
  <si>
    <t>DPH celkem</t>
  </si>
  <si>
    <t>Náklady "Opravy a údržba"  bez DPH</t>
  </si>
  <si>
    <t>Celkové náklady  "Opravy a údržba" včetně DPH</t>
  </si>
  <si>
    <t>DPH 20%</t>
  </si>
  <si>
    <t>Vyklizení sklepních kójí nájemců (předpoklad 5 velkokapacitních kontejnerů) naložení, odvoz</t>
  </si>
  <si>
    <t xml:space="preserve">Vyklizení sklepních kójí nájemců </t>
  </si>
  <si>
    <t>Celková oprava bytů  bytového domu</t>
  </si>
  <si>
    <t>Obnova obvodového pláště bytového domu a interiérů</t>
  </si>
  <si>
    <t>Celková oprava bytů- mezisoučet</t>
  </si>
  <si>
    <t>Mezisoučet (Oprava + Obnova)</t>
  </si>
  <si>
    <t>Výtahy</t>
  </si>
  <si>
    <t>Zateplení fasád</t>
  </si>
  <si>
    <t>Interiery - plyn</t>
  </si>
  <si>
    <t>NUS</t>
  </si>
  <si>
    <t xml:space="preserve">DPH </t>
  </si>
  <si>
    <t>Investice celkem s  DPH</t>
  </si>
  <si>
    <t>Základy</t>
  </si>
  <si>
    <t>Svislé a vodorovné konstrukce</t>
  </si>
  <si>
    <t>Izolace proti vodě a tepelné</t>
  </si>
  <si>
    <t>Úprava povrchů, podlahy</t>
  </si>
  <si>
    <t>soubor</t>
  </si>
  <si>
    <t>bm</t>
  </si>
  <si>
    <t>kus</t>
  </si>
  <si>
    <t>Celková rekapitulace</t>
  </si>
  <si>
    <t>Název jednotlivých částí</t>
  </si>
  <si>
    <t>Celkem  Kč</t>
  </si>
  <si>
    <t>Investice - základní náklady</t>
  </si>
  <si>
    <t>Oprava a obnova - základní náklady</t>
  </si>
  <si>
    <t>Obnova interiérů domu - výměna elektroinstalace, oken, sklepních kójí a společných prostor celkem bez DPH</t>
  </si>
  <si>
    <t>Základní náklady celkem</t>
  </si>
  <si>
    <t>NUS celkem</t>
  </si>
  <si>
    <t>Zajištění projektové dokumentace</t>
  </si>
  <si>
    <t>Zajištění PD skutečného provedení stavby</t>
  </si>
  <si>
    <t>Zajištění projektové dokumentace celkem</t>
  </si>
  <si>
    <t>Celkové náklady bez DPH</t>
  </si>
  <si>
    <t>DPH</t>
  </si>
  <si>
    <t>Celkem s DPH</t>
  </si>
  <si>
    <t>DPH 20% ( Zpevněné plochy, NUS)</t>
  </si>
  <si>
    <t>DPH 20% (Ze zajištění projektové dokumentace)</t>
  </si>
  <si>
    <t>58</t>
  </si>
  <si>
    <t>59</t>
  </si>
  <si>
    <t>Uložení suti na skládku bez zhutnění vč. poplatku</t>
  </si>
  <si>
    <t>979093111R00</t>
  </si>
  <si>
    <t>01</t>
  </si>
  <si>
    <t>Příplatek k odvozu za každý další 1 km (25km)</t>
  </si>
  <si>
    <t>979081121R00</t>
  </si>
  <si>
    <t>105</t>
  </si>
  <si>
    <t>Odvoz suti a vybour. hmot na skládku do 1 km</t>
  </si>
  <si>
    <t>979081111R00</t>
  </si>
  <si>
    <t>104</t>
  </si>
  <si>
    <t>Příplatek k vnitrost. dopravě suti za dalších 5 m</t>
  </si>
  <si>
    <t>979082121R00</t>
  </si>
  <si>
    <t>103</t>
  </si>
  <si>
    <t>Vnitrostaveništní doprava suti do 10 m</t>
  </si>
  <si>
    <t>979082111R00</t>
  </si>
  <si>
    <t>102</t>
  </si>
  <si>
    <t>Příplatek za každé další podlaží (3podlaží)</t>
  </si>
  <si>
    <t>979011121R00</t>
  </si>
  <si>
    <t>101</t>
  </si>
  <si>
    <t>Svislá doprava suti a vybour. hmot za 2.NP a 1.PP</t>
  </si>
  <si>
    <t>979011111R00</t>
  </si>
  <si>
    <t>100</t>
  </si>
  <si>
    <t>Přesuny sutí</t>
  </si>
  <si>
    <t>S</t>
  </si>
  <si>
    <t>Přesun hmot pro budovy zděné výšky do 36 m</t>
  </si>
  <si>
    <t>998011004R00</t>
  </si>
  <si>
    <t>99</t>
  </si>
  <si>
    <t>Budovy pro bydlení</t>
  </si>
  <si>
    <t>H01</t>
  </si>
  <si>
    <t>98</t>
  </si>
  <si>
    <t>Vybourání kovových zábradlí a madel</t>
  </si>
  <si>
    <t>976071111R00</t>
  </si>
  <si>
    <t>97</t>
  </si>
  <si>
    <t>Demontáž žlabů půlkruh. oblouk. rš 330 mm, nad 45°</t>
  </si>
  <si>
    <t>764352842R00</t>
  </si>
  <si>
    <t>96</t>
  </si>
  <si>
    <t>Demontáž oplechování parapetů,rš od 100 do 330 mm</t>
  </si>
  <si>
    <t>764410850R00</t>
  </si>
  <si>
    <t>95</t>
  </si>
  <si>
    <t>Demontáž odpadních trub kruhových,do D 120 mm</t>
  </si>
  <si>
    <t>764454802R00</t>
  </si>
  <si>
    <t>94</t>
  </si>
  <si>
    <t>Demontáž oplechování atik,rš od 330 do 500 mm</t>
  </si>
  <si>
    <t>764430840R00</t>
  </si>
  <si>
    <t>93</t>
  </si>
  <si>
    <t>Demontáž žebříku z terasy na střechu</t>
  </si>
  <si>
    <t>960-34VD</t>
  </si>
  <si>
    <t>92</t>
  </si>
  <si>
    <t>Demontáž dělící stěny teras</t>
  </si>
  <si>
    <t>960-33VD</t>
  </si>
  <si>
    <t>91</t>
  </si>
  <si>
    <t>Bourání zdiva komínového z cihel na MC</t>
  </si>
  <si>
    <t>962032641R00</t>
  </si>
  <si>
    <t>90</t>
  </si>
  <si>
    <t>Rozebrání dlažeb z betonových dlaždic na sucho</t>
  </si>
  <si>
    <t>113106121R00</t>
  </si>
  <si>
    <t>89</t>
  </si>
  <si>
    <t>Bourání mazanin betonových tl. do 10 cm</t>
  </si>
  <si>
    <t>965042141RT1</t>
  </si>
  <si>
    <t>88</t>
  </si>
  <si>
    <t>Odstranění násypů pod podlahami a na střechách - tloušťka 35 cm</t>
  </si>
  <si>
    <t>965200021RAB</t>
  </si>
  <si>
    <t>87</t>
  </si>
  <si>
    <t>Odstranění KZS minerál.izolace tl. 80 mm s omítkou</t>
  </si>
  <si>
    <t>978042108R00</t>
  </si>
  <si>
    <t>86</t>
  </si>
  <si>
    <t>Očištění zdí před opravou, tl. vodou s odmaštěním - po otlučení</t>
  </si>
  <si>
    <t>622903111R00</t>
  </si>
  <si>
    <t>85</t>
  </si>
  <si>
    <t>Vybourání různých kov. prvků ze zdiva cihel (odkouření, mřižky)</t>
  </si>
  <si>
    <t>976074131R00</t>
  </si>
  <si>
    <t>84</t>
  </si>
  <si>
    <t>Vybourání kotevních želez zeď cihelná MVC (předpoklad)</t>
  </si>
  <si>
    <t>976074121R00</t>
  </si>
  <si>
    <t>83</t>
  </si>
  <si>
    <t>Vysekání kapes zeď beton. hl. 15 cm (předpoklad)</t>
  </si>
  <si>
    <t>973022241R00</t>
  </si>
  <si>
    <t>82</t>
  </si>
  <si>
    <t>Vysekání kapes zeď beton. hl. 10 cm (předpoklad)</t>
  </si>
  <si>
    <t>81</t>
  </si>
  <si>
    <t>Vysekání kapes upevň. prvky zeď cihelná nad 15 cm (předpoklad)</t>
  </si>
  <si>
    <t>973031514R00</t>
  </si>
  <si>
    <t>80</t>
  </si>
  <si>
    <t>Vysekání kapes upevň. prvky zeď cihelná hl. 15 cm (předpoklad)</t>
  </si>
  <si>
    <t>973031513R00</t>
  </si>
  <si>
    <t>79</t>
  </si>
  <si>
    <t>Otlučení cementových omítek vnitřních stěn do 50 % - vnitřní líc atik</t>
  </si>
  <si>
    <t>978021161R00</t>
  </si>
  <si>
    <t>78</t>
  </si>
  <si>
    <t>Otlučení omítek břízolitových v rozsahu 20 %</t>
  </si>
  <si>
    <t>978036131R00</t>
  </si>
  <si>
    <t>77</t>
  </si>
  <si>
    <t>Bourání konstrukcí</t>
  </si>
  <si>
    <t>Demontáž ochranné sítě z umělých vláken</t>
  </si>
  <si>
    <t>944944081R00</t>
  </si>
  <si>
    <t>76</t>
  </si>
  <si>
    <t>Příplatek za každý měsíc použití sítí k pol. 4011</t>
  </si>
  <si>
    <t>944944031R00</t>
  </si>
  <si>
    <t>75</t>
  </si>
  <si>
    <t>Montáž ochranné sítě z umělých vláken</t>
  </si>
  <si>
    <t>944944011R00</t>
  </si>
  <si>
    <t>74</t>
  </si>
  <si>
    <t>Demontáž záchytné stříšky H 4,5 m, šířky do 2 m</t>
  </si>
  <si>
    <t>944945812R00</t>
  </si>
  <si>
    <t>73</t>
  </si>
  <si>
    <t>Příplatek za každý měsíc použ.stříšky, k pol. 5012</t>
  </si>
  <si>
    <t>944945192R00</t>
  </si>
  <si>
    <t>72</t>
  </si>
  <si>
    <t>Montáž záchytné stříšky H 4,5 m, šířky do 2 m</t>
  </si>
  <si>
    <t>944945012R00</t>
  </si>
  <si>
    <t>71</t>
  </si>
  <si>
    <t>Demontáž lešení leh.řad.s podlahami,š.1,5 m,H 24 m</t>
  </si>
  <si>
    <t>941941852R00</t>
  </si>
  <si>
    <t>70</t>
  </si>
  <si>
    <t>Příplatek za každý měsíc použití lešení k pol.1052</t>
  </si>
  <si>
    <t>941941392R00</t>
  </si>
  <si>
    <t>69</t>
  </si>
  <si>
    <t>Montáž lešení leh.řad.s podlahami,š.1,5 m, H 24 m</t>
  </si>
  <si>
    <t>941941052R00</t>
  </si>
  <si>
    <t>68</t>
  </si>
  <si>
    <t>Lešení a stavební výtahy</t>
  </si>
  <si>
    <t>Přesun hmot pro podlahy z dlaždic, výšky do 36 m</t>
  </si>
  <si>
    <t>998771104R00</t>
  </si>
  <si>
    <t>67</t>
  </si>
  <si>
    <t>Příplatek za spárovací hmotu - plošně</t>
  </si>
  <si>
    <t>771579793RT1</t>
  </si>
  <si>
    <t>66</t>
  </si>
  <si>
    <t>0</t>
  </si>
  <si>
    <t>597623134</t>
  </si>
  <si>
    <t>65</t>
  </si>
  <si>
    <t>771575107RT2</t>
  </si>
  <si>
    <t>64</t>
  </si>
  <si>
    <t>Podlahy z dlaždic</t>
  </si>
  <si>
    <t>771</t>
  </si>
  <si>
    <t>Přesun hmot pro klempířské konstr., výšky do 36 m</t>
  </si>
  <si>
    <t>998764104R00</t>
  </si>
  <si>
    <t>63</t>
  </si>
  <si>
    <t>Oplechování střechy u okapového žlabu z poplastovaného plechu, RŠ oplechování - 350mm K2</t>
  </si>
  <si>
    <t>764904206RT3</t>
  </si>
  <si>
    <t>62</t>
  </si>
  <si>
    <t>Napojení dešťové vpusti z titanzinkového plechu D 100mm K19</t>
  </si>
  <si>
    <t>764-19VD</t>
  </si>
  <si>
    <t>61</t>
  </si>
  <si>
    <t>Kotlík kónický z pl.Ti-Zn pro trouby, D do 150 mm K18</t>
  </si>
  <si>
    <t>764259411R00</t>
  </si>
  <si>
    <t>60</t>
  </si>
  <si>
    <t>Odpadní trouby z Ti Zn plechu, kruhové, D 125 mm K16,K17</t>
  </si>
  <si>
    <t>764554403R00</t>
  </si>
  <si>
    <t>Žlaby Ti Zn plech, podokapní půlkruhové, rš 350 mm K15</t>
  </si>
  <si>
    <t>764252403R00</t>
  </si>
  <si>
    <t>Oplechování horního líce zdiva z Ti Zn plechu, rš 250 mm K5</t>
  </si>
  <si>
    <t>764530410R00</t>
  </si>
  <si>
    <t>Oplechování parapetů včetně rohů Ti Zn, rš 250 mm K6-K14</t>
  </si>
  <si>
    <t>764510440RT2</t>
  </si>
  <si>
    <t>764530440RT2</t>
  </si>
  <si>
    <t>Oplechování atik z Ti Zn plechu, rš 400 mm K3</t>
  </si>
  <si>
    <t>764530430RT2</t>
  </si>
  <si>
    <t>Oplechování atik z Ti Zn plechu, rš 500 mm K1</t>
  </si>
  <si>
    <t>Konstrukce klempířské</t>
  </si>
  <si>
    <t>Přesun hmot pro izolace proti vodě, výšky do 60 m</t>
  </si>
  <si>
    <t>998711103R00</t>
  </si>
  <si>
    <t>711142559RZ3</t>
  </si>
  <si>
    <t>Izolace proti vlhk. vodorovná pásy přitavením (Foalbit+živ. pás) = terasa</t>
  </si>
  <si>
    <t>711141559RZ4</t>
  </si>
  <si>
    <t>Izolace proti vlhkosti svislá pásy přitavením (Foalbit+živ. pás) = terasa</t>
  </si>
  <si>
    <t>711142559RZ4</t>
  </si>
  <si>
    <t>Izolace proti vlhk. vodorovná pásy přitavením vč. pásu = terasa</t>
  </si>
  <si>
    <t>711141559RZ3</t>
  </si>
  <si>
    <t>Izolace proti vlhkosti svislá pásy na sucho vč. pásu = terasa</t>
  </si>
  <si>
    <t>711132101RZ5</t>
  </si>
  <si>
    <t>Izolace proti vlhkosti svis. nátěr ALP vč. nátěru = terasa</t>
  </si>
  <si>
    <t>711112001RZ1</t>
  </si>
  <si>
    <t>Izolace proti vlhkosti vodor. nátěr ALP vč. nátěru = terasa</t>
  </si>
  <si>
    <t>711111001RZ1</t>
  </si>
  <si>
    <t>Dod. a mont. tabulek majitelů/správců domu</t>
  </si>
  <si>
    <t>999-51VD</t>
  </si>
  <si>
    <t>Dod. a mont. infužních chem. clon</t>
  </si>
  <si>
    <t>Otlučení cementových omítek vnitřních stěn vnějších - příprava pro izolaci 100 % det. D1</t>
  </si>
  <si>
    <t>Izolace proti vlhkosti svislá pásy přitavením vč. dodávky pásu = zastřešení (mPVC)</t>
  </si>
  <si>
    <t xml:space="preserve">Oprava vnějších omítek cement.,hladkých do 100 % - úprava pro vnější izolaci suterénních stěn </t>
  </si>
  <si>
    <t>Dod. a mont. tabulek bezpečnostních, požárních, orientačních</t>
  </si>
  <si>
    <t>Samozavírač dle specifikace</t>
  </si>
  <si>
    <t>Dod. a mont. polyetylenových podložek tl. 20 mm  ve sklep. kójích</t>
  </si>
  <si>
    <t>Vyrovnávací omítka - úprava před osazením nopové folie obvodová stěna</t>
  </si>
  <si>
    <t>Sanační omítka - suterén - mimo obvodové zdi</t>
  </si>
  <si>
    <t>Podhledy SDK, kovová.kce CD. 1x deska RB 15 mm = v suterénu vč. tepelné izolace 100 mm</t>
  </si>
  <si>
    <t>Třídy hlukové a tepelné izolace, typ zasklení dle popisu na výkrese F1.12  !!!</t>
  </si>
  <si>
    <t>Plastové okno dvojdílné 1500x1400 vč. parapetu (pol 10)</t>
  </si>
  <si>
    <t>Plastové okno dvojsklo jednodílné 1200x450 zasklení Connex a bezp. fólie vč. parapetu (pol1)</t>
  </si>
  <si>
    <r>
      <t xml:space="preserve">Plastové okno čtyřdílné 2500x1500 (pol2) </t>
    </r>
    <r>
      <rPr>
        <b/>
        <sz val="10"/>
        <color indexed="8"/>
        <rFont val="Arial"/>
        <family val="2"/>
      </rPr>
      <t>(Rw 43 dB)</t>
    </r>
  </si>
  <si>
    <t xml:space="preserve">Plastové okno jednodílné 650x650 vč. parapetu  (pol4) </t>
  </si>
  <si>
    <t>Plastové okno jednodílné 650x650 neprůhledné vč. parapetu  (pol5)</t>
  </si>
  <si>
    <t xml:space="preserve">Plastové okno jednodílné 650x650 zasklení Connex a bezp. fólie vč. parapetu  (pol7) </t>
  </si>
  <si>
    <t>Plastové okno jednodílné 500x500 neprůhledné vč. parapetu  (pol 12)</t>
  </si>
  <si>
    <r>
      <t xml:space="preserve">Plastové okno trojdílné 1600x1000 vč. parapetu </t>
    </r>
    <r>
      <rPr>
        <b/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</rPr>
      <t>(pol18) (Rw 45 dB)</t>
    </r>
    <r>
      <rPr>
        <sz val="10"/>
        <rFont val="Arial"/>
        <family val="2"/>
      </rPr>
      <t xml:space="preserve"> </t>
    </r>
  </si>
  <si>
    <t>640-19VD</t>
  </si>
  <si>
    <t>640-18VD</t>
  </si>
  <si>
    <r>
      <t xml:space="preserve">Plastové okno čtyřdílné 2500x1500 zasklení Connex a bezp. fólie vč. parapetu  </t>
    </r>
    <r>
      <rPr>
        <b/>
        <sz val="10"/>
        <color indexed="8"/>
        <rFont val="Arial"/>
        <family val="2"/>
      </rPr>
      <t>(pol3) (Rw 43 dB)</t>
    </r>
  </si>
  <si>
    <r>
      <t xml:space="preserve">Plastové okno jednodílné 650x650 zasklení Connex a bezp. fólie vč. parapetu  (pol6) </t>
    </r>
    <r>
      <rPr>
        <b/>
        <sz val="10"/>
        <color indexed="8"/>
        <rFont val="Arial"/>
        <family val="2"/>
      </rPr>
      <t>(Rw 43 dB)</t>
    </r>
  </si>
  <si>
    <r>
      <t xml:space="preserve">Plastové okno trojdílné 1600x1000 vč. parapetu  (pol8) </t>
    </r>
    <r>
      <rPr>
        <b/>
        <sz val="10"/>
        <color indexed="8"/>
        <rFont val="Arial"/>
        <family val="2"/>
      </rPr>
      <t xml:space="preserve">(Rw 43 dB) </t>
    </r>
  </si>
  <si>
    <r>
      <t xml:space="preserve">Plastové okno trojdílné 1600x1000 zasklení Connex a bezp. fólie vč. parapetu (pol9) </t>
    </r>
    <r>
      <rPr>
        <b/>
        <sz val="10"/>
        <color indexed="8"/>
        <rFont val="Arial"/>
        <family val="2"/>
      </rPr>
      <t>(Rw 43 dB</t>
    </r>
    <r>
      <rPr>
        <sz val="10"/>
        <color indexed="8"/>
        <rFont val="Arial"/>
        <family val="2"/>
      </rPr>
      <t>)</t>
    </r>
  </si>
  <si>
    <r>
      <t xml:space="preserve">Plastové okno dvojdílné 1050x1400 vč. parapetu  (pol11) </t>
    </r>
    <r>
      <rPr>
        <b/>
        <sz val="10"/>
        <color indexed="8"/>
        <rFont val="Arial"/>
        <family val="2"/>
      </rPr>
      <t>(Rw 43 dB)</t>
    </r>
  </si>
  <si>
    <r>
      <t xml:space="preserve">Plastové balkónové dveře 1600x2200 dvoukřídlé  (pol13) </t>
    </r>
    <r>
      <rPr>
        <b/>
        <sz val="10"/>
        <color indexed="8"/>
        <rFont val="Arial"/>
        <family val="2"/>
      </rPr>
      <t>(Rw 43 dB)</t>
    </r>
  </si>
  <si>
    <r>
      <t xml:space="preserve">Plastové balkónové dveře 900x2200 jednokřídlé, okno 700x1400 vč. parapetu  (pol14) </t>
    </r>
    <r>
      <rPr>
        <b/>
        <sz val="10"/>
        <color indexed="8"/>
        <rFont val="Arial"/>
        <family val="2"/>
      </rPr>
      <t>(Rw 43 dB)</t>
    </r>
  </si>
  <si>
    <r>
      <t>Plastové okno trojdílné 1600x1000 zasklení Connex a bezp. fólie vč. parapetu</t>
    </r>
    <r>
      <rPr>
        <b/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</rPr>
      <t>(pol19)</t>
    </r>
  </si>
  <si>
    <t>721174003</t>
  </si>
  <si>
    <t>Potrubí kanalizační z PP ležaté DN 50</t>
  </si>
  <si>
    <t>Pokud některá část výkazu výměr obsahuje odkazy na obchod.firmy, názvy, specif.označení</t>
  </si>
  <si>
    <t xml:space="preserve">výrobků a služeb, nebo pokud číslo položky ve výkazu výměr vede ke konkrét.výrobku, je </t>
  </si>
  <si>
    <t xml:space="preserve">to pouze přibližná kvalitativ.a techn. specifikace a zadavatel umožňuje použití i jiných, kvalitativně </t>
  </si>
  <si>
    <t xml:space="preserve">výrobků a služeb, nebo pokud číslo položky ve výkazu výměr vede ke konkrétnímu výrobku, je </t>
  </si>
  <si>
    <t>to pouze přibližná kvalitativnía technická specifikace a zadavatel umožňuje použití i jiných,</t>
  </si>
  <si>
    <t>kvalitativně a technicky obdobných řešení.</t>
  </si>
  <si>
    <t>Izolace tepelná podlah, jednovrstvá vč. dodávky ex. Polystyren 100 mm</t>
  </si>
  <si>
    <t>Byt č.   2, 5, 6, 9, 10, 13, 14, 17, 18, 21</t>
  </si>
  <si>
    <t>Byt č. 3, 4, 7, 8, 11, 12, 15, 16, 19, 20</t>
  </si>
  <si>
    <t xml:space="preserve">Platí pro byty č.  Byt byt 3, 4, 7, 8, 11, 12, 15, 16, 19, 20 - tedy vše celkem 10 x </t>
  </si>
  <si>
    <t xml:space="preserve">Platí pro byty č.   2, 5, 6, 9, 10, 13, 14, 17, 18, 21 - tedy vše celkem 10 x </t>
  </si>
  <si>
    <t>Výměry jsou vztaženy na jeden vzorový byt</t>
  </si>
  <si>
    <t>Rozvaděč RE01</t>
  </si>
  <si>
    <t>Rozvaděč RD</t>
  </si>
  <si>
    <t>Rozvaděč oceloplechový, zapuštěný pod omítku, rozm. niky: 360x885x250mm, např. Schrack M2000 1U/18, pož. odolnost dveří EI30 Sm DP1, IP30/30, In 3x32A, 400V, 50Hz, TN-C-S; osazena hlavní ochranná přípojnice (HOP), hl. vypínač 3P/32A,  jističe 1P/B/6A (2x), 1P/B/10A (5x), 1P/B/16A (2x), proudový chránič s nadproudou ochranou 2P/B/16/0,03A (2x), podružný elektroměr 1fáz do 32A,  vestavěná zásuvka 230V/16A na lištu DIN, provedení dle schéma rozvaděče, pomocný montážní materiál, svorky na každém vývodu, popisy, kapsa s dokumentací skut. stavu, kompletní dodávka</t>
  </si>
  <si>
    <t>Zřízení a úprava nových odběrných míst (jednání s PRE distribuce a.s., podání přihlášek k odběru, poplatky za přihlášení)</t>
  </si>
  <si>
    <t>Přihlášení stávajících odběrných míst (jednání s PRE distribuce a.s., podání přihlášek k odběru, poplatky za přihlášení)</t>
  </si>
  <si>
    <t>76.</t>
  </si>
  <si>
    <t>77.</t>
  </si>
  <si>
    <t>78.</t>
  </si>
  <si>
    <t xml:space="preserve">D+M technologie a  vybavení výtahu 520 kg, 1m/sec, 6 nástupišť (kabina, šacht. dveře,dveře nástupiště stroj., komplet) </t>
  </si>
  <si>
    <t>Napájecí zdroj zvonků  8 V AC 50 Hz pro instalaci na DIN lištu</t>
  </si>
  <si>
    <t>Mezisoučet</t>
  </si>
  <si>
    <t>Celkem - bez DPH</t>
  </si>
  <si>
    <t>Celkový součet</t>
  </si>
  <si>
    <t>221</t>
  </si>
  <si>
    <t>113107009</t>
  </si>
  <si>
    <t>Odstranění podkladu pl do 50 m2 z recyklátu  tl 50 mm</t>
  </si>
  <si>
    <t>113107121</t>
  </si>
  <si>
    <t>Odstranění podkladu pl do 50 m2 z kameniva drceného tl 100 mm</t>
  </si>
  <si>
    <t>113107122</t>
  </si>
  <si>
    <t>Odstranění podkladu pl do 50 m2 z kameniva drceného tl 200 mm</t>
  </si>
  <si>
    <t>113107130</t>
  </si>
  <si>
    <t>Odstranění podkladu pl do 50 m2 z betonu prostého tl 100 mm</t>
  </si>
  <si>
    <t>113107141</t>
  </si>
  <si>
    <t>Odstranění podkladu pl do 50 m2 živičných tl 50 mm</t>
  </si>
  <si>
    <t>001</t>
  </si>
  <si>
    <t>122201101</t>
  </si>
  <si>
    <t>Odkopávky a prokopávky nezapažené v hornině tř. 3 objem do 100 m3</t>
  </si>
  <si>
    <t>122201109</t>
  </si>
  <si>
    <t>Příplatek za lepivost u odkopávek v hornině tř. 1 až 3</t>
  </si>
  <si>
    <t>162701105</t>
  </si>
  <si>
    <t>Vodorovné přemístění do 10000 m výkopku z horniny tř. 1 až 4</t>
  </si>
  <si>
    <t>162701109</t>
  </si>
  <si>
    <t>Příplatek k vodorovnému přemístění výkopku z horniny tř. 1 až 4 ZKD 1000 m přes 10000 m</t>
  </si>
  <si>
    <t>162701199</t>
  </si>
  <si>
    <t>poplatek za skládku - zemina</t>
  </si>
  <si>
    <t>167101101</t>
  </si>
  <si>
    <t>Nakládání výkopku z hornin tř. 1 až 4 do 100 m3</t>
  </si>
  <si>
    <t>231</t>
  </si>
  <si>
    <t>180402111</t>
  </si>
  <si>
    <t>Založení parkového trávníku výsevem v rovině a ve svahu do 1:5</t>
  </si>
  <si>
    <t>005724200</t>
  </si>
  <si>
    <t>osivo směs travní parková okrasná</t>
  </si>
  <si>
    <t>181101101</t>
  </si>
  <si>
    <t>Úprava pláně v zářezech v hornině tř. 1 až 4 bez zhutnění</t>
  </si>
  <si>
    <t>181101102</t>
  </si>
  <si>
    <t>Úprava pláně v zářezech v hornině tř. 1 až 4 se zhutněním</t>
  </si>
  <si>
    <t>181301102</t>
  </si>
  <si>
    <t>Rozprostření ornice tl vrstvy do 150 mm pl do 500 m2 v rovině nebo ve svahu do 1:5</t>
  </si>
  <si>
    <t>181301155</t>
  </si>
  <si>
    <t>nákup ornice</t>
  </si>
  <si>
    <t>184802111</t>
  </si>
  <si>
    <t>Chemické odplevelení před založením kultury nad 20 m2 postřikem na široko v rovině a svahu do 1:5</t>
  </si>
  <si>
    <t>185803111</t>
  </si>
  <si>
    <t>Ošetření trávníku shrabáním v rovině a svahu do 1:5</t>
  </si>
  <si>
    <t>Zakládání</t>
  </si>
  <si>
    <t>011</t>
  </si>
  <si>
    <t>271572211</t>
  </si>
  <si>
    <t>Násyp pod základové konstrukce se zhutněním z netříděného štěrkopísku</t>
  </si>
  <si>
    <t>272313611</t>
  </si>
  <si>
    <t>275321511</t>
  </si>
  <si>
    <t>Základové patky ze ŽB tř. C 25/30</t>
  </si>
  <si>
    <t>275351215</t>
  </si>
  <si>
    <t>Zřízení bednění stěn základových patek</t>
  </si>
  <si>
    <t>275351216</t>
  </si>
  <si>
    <t>Odstranění bednění stěn základových patek</t>
  </si>
  <si>
    <t>275362021</t>
  </si>
  <si>
    <t>Výztuž základových patek svařovanými sítěmi Kari</t>
  </si>
  <si>
    <t>Vodorovné konstrukce</t>
  </si>
  <si>
    <t>434190001</t>
  </si>
  <si>
    <t>D+M schodišťové prefabrikované dílce 160/300 mm</t>
  </si>
  <si>
    <t>564851111</t>
  </si>
  <si>
    <t>Podklad ze štěrkodrtě ŠD tl 150 mm</t>
  </si>
  <si>
    <t>564911411</t>
  </si>
  <si>
    <t>Podklad z recyklátu tl 50 mm (použit stávající z bourání)</t>
  </si>
  <si>
    <t>577144211</t>
  </si>
  <si>
    <t xml:space="preserve">Asfaltový beton vrstva obrusná ACO 11 (ABS) tř. II tl 50 mm </t>
  </si>
  <si>
    <t>596811122</t>
  </si>
  <si>
    <t>Kladení betonové dlažby komunikací pro pěší do lože z kameniva vel do 0,09 m2 plochy do 300 m2</t>
  </si>
  <si>
    <t>592451101</t>
  </si>
  <si>
    <t>betonová dlažba 200x200 mm tl. 60 mm</t>
  </si>
  <si>
    <t>899231001</t>
  </si>
  <si>
    <t>vyčištění stávající uliční vpusti</t>
  </si>
  <si>
    <t>Ostatní konstrukce a práce-bourání</t>
  </si>
  <si>
    <t>916231213</t>
  </si>
  <si>
    <t>Osazení chodníkového obrubníku betonového stojatého s boční opěrou do lože z betonu prostého</t>
  </si>
  <si>
    <t>592174111</t>
  </si>
  <si>
    <t>obrubník betonový chodníkový 100x8x25 cm</t>
  </si>
  <si>
    <t>916991121</t>
  </si>
  <si>
    <t>Lože pod obrubníky, krajníky nebo obruby z dlažebních kostek z betonu prostého</t>
  </si>
  <si>
    <t>919122122</t>
  </si>
  <si>
    <t>Těsnění spár zálivkou za tepla pro komůrky š 15 mm hl 30 mm s těsnicím profilem</t>
  </si>
  <si>
    <t>919735111</t>
  </si>
  <si>
    <t>Řezání stávajícího živičného krytu hl do 50 mm</t>
  </si>
  <si>
    <t>013</t>
  </si>
  <si>
    <t>963023612</t>
  </si>
  <si>
    <t>966079501</t>
  </si>
  <si>
    <t>demontáž kovového zábradlí</t>
  </si>
  <si>
    <t>979082213</t>
  </si>
  <si>
    <t>Vodorovná doprava suti po suchu do 1 km</t>
  </si>
  <si>
    <t>979082219</t>
  </si>
  <si>
    <t>Příplatek ZKD 1 km u vodorovné dopravy suti po suchu do 1 km</t>
  </si>
  <si>
    <t>979087212</t>
  </si>
  <si>
    <t>Nakládání na dopravní prostředky pro vodorovnou dopravu suti</t>
  </si>
  <si>
    <t>979099166</t>
  </si>
  <si>
    <t>poplatek za skládku - suť</t>
  </si>
  <si>
    <t>Přesun hmot</t>
  </si>
  <si>
    <t>998223011</t>
  </si>
  <si>
    <t>Přesun hmot pro pozemní komunikace s krytem dlážděným</t>
  </si>
  <si>
    <t xml:space="preserve">ZTI </t>
  </si>
  <si>
    <t>Elektroinstalace-silnoproud</t>
  </si>
  <si>
    <t>Elektroinstalace-slaboproud</t>
  </si>
  <si>
    <t>Opravy a údržba</t>
  </si>
  <si>
    <t>tuny</t>
  </si>
  <si>
    <t>640-001VD</t>
  </si>
  <si>
    <t>Montáž plastových otvorových výplní (okna, dveře) a zednické úpravy vč. dopravy</t>
  </si>
  <si>
    <t>640-002VD</t>
  </si>
  <si>
    <t>Montáž hliník. dveří se zedn. úpravami vč. dopravy</t>
  </si>
  <si>
    <t>640-01VD</t>
  </si>
  <si>
    <t>640-02VD</t>
  </si>
  <si>
    <t>640-03VD</t>
  </si>
  <si>
    <t>640-04VD</t>
  </si>
  <si>
    <t>640-05VD</t>
  </si>
  <si>
    <t>640-06VD</t>
  </si>
  <si>
    <t>640-07VD</t>
  </si>
  <si>
    <t>640-08VD</t>
  </si>
  <si>
    <t>640-09VD</t>
  </si>
  <si>
    <t>640-10VD</t>
  </si>
  <si>
    <t>640-11VD</t>
  </si>
  <si>
    <t>640-12VD</t>
  </si>
  <si>
    <t>640-13VD</t>
  </si>
  <si>
    <t>640-14VD</t>
  </si>
  <si>
    <t>640-003VD</t>
  </si>
  <si>
    <t>Vyčištění budov o výšce podlaží do 4 m</t>
  </si>
  <si>
    <t>968062354R00</t>
  </si>
  <si>
    <t>Vybourání dřevěných rámů oken, dveří dvojitých pl. do 1 m2, vč. vnitřních parapetů a vč. oken</t>
  </si>
  <si>
    <t>968062355R00</t>
  </si>
  <si>
    <t>Vybourání dřevěných rámů oken, dveří dvojitých pl. do 2 m2, vč. vnitřních parapetů a vč. oken</t>
  </si>
  <si>
    <t>Vybourání dřevěných rámů oken, dveří dvojitých pl. do 4 m2, vč. vnitřních parapetů a vč. oken</t>
  </si>
  <si>
    <t>968062357R00</t>
  </si>
  <si>
    <t>Vybourání dřevěných rámů oken, dveří dvojitých pl. nad 4 m2, vč. vnitřních parapetů a vč. oken</t>
  </si>
  <si>
    <t>971033541R00</t>
  </si>
  <si>
    <t>Vybourání otv. zeď cihel. pl.1 m2, tl.30 cm, zvětšení otvorů pro nová okna</t>
  </si>
  <si>
    <t>Přesun hmot pro budovy zděné výšky do 36 m (předpoklad)</t>
  </si>
  <si>
    <t>Příplatek za každé další podlaží</t>
  </si>
  <si>
    <t xml:space="preserve">M.j. </t>
  </si>
  <si>
    <t>Počet m.j.</t>
  </si>
  <si>
    <t>Cena za m.j. v Kč</t>
  </si>
  <si>
    <t>Cena celkem v Kč</t>
  </si>
  <si>
    <t>Telefonní rozvody – TEL</t>
  </si>
  <si>
    <t>Telefonní rozvaděč MIS1a, včetně vybavení, kompletní</t>
  </si>
  <si>
    <t>Koncová TEL zásuvka RJ12 (pro umístění do vícerámečku ABB Tango, vícerámeček a krabice dodávka silnoproudu)</t>
  </si>
  <si>
    <t>Kabel SYKFY 2x2x0,5</t>
  </si>
  <si>
    <t>Ohebná elektroinstalační trubka pr. 20 mm pro střední mechanické zatížení</t>
  </si>
  <si>
    <t>Drobný elektroinstalační materiál (elektroinstalační krabice, propojovací krabice, svorkovnice, atd.)</t>
  </si>
  <si>
    <t>Drobný nespecifikovaný materiál</t>
  </si>
  <si>
    <t>Dodavatelská část – montáž, stavební přípomocné práce, zapojení, oživení, revize, školení obsluhy, uživatelské manuály, dodavatelská dokumentace, projekt skutečného provedení, měření kabeláže, funkční testy všech komponentů, předávací protokol</t>
  </si>
  <si>
    <t>Společná televizní anténa – STA</t>
  </si>
  <si>
    <t xml:space="preserve">Anténní stožár, včetně upevnění a kotvení, antény pro příjem pozemních TV+R stanic, komplet </t>
  </si>
  <si>
    <t>Náplň rozvaděče pro zpracování signálu a rozbočení rozvodu STA do 22 koncových bodů (rozvaděč dodávkou v části Hlavní trasy a rozvaděče)</t>
  </si>
  <si>
    <t>Koncová zásuvka TV+R (pro umístění do vícerámečku ABB Tango, vícerámeček a krabice dodávka silnoproudu)</t>
  </si>
  <si>
    <t>Koaxiální kabel vnitřní</t>
  </si>
  <si>
    <t>Koaxiální kabel venkovní, UV odolný</t>
  </si>
  <si>
    <t>Ohebná elektroinstalační UV odolná trubka pr. 32 mm</t>
  </si>
  <si>
    <t>Drobný elektroinstalační materiál (elektroinstalační krabice, propojovací krabice, svorkovnice, konektory atd.)</t>
  </si>
  <si>
    <t>Rozvody UPC</t>
  </si>
  <si>
    <t>Poznámka: Veškerý materiál (rozvaděče, kabeláž, konektory, zásuvky atd.) budou dle požadavků UPC</t>
  </si>
  <si>
    <t>Rozvaděč pro ukončení kabeláže UPC, kompletní</t>
  </si>
  <si>
    <t>Spojky kabelu do propojovací krabice před byt</t>
  </si>
  <si>
    <t>Drobný elektroinstalační materiál (elektroinstalační krabice, propojovací krabice, svorkovnice, konektory, atd.)</t>
  </si>
  <si>
    <t>Domácí telefon – DT</t>
  </si>
  <si>
    <t>Zvonkové tablo DT, 22 tlačítek, hovorová jednotka, výstup pro ovládání zámku, digitální dvouvodičový systém, včetně krabice pod omítku, krycí rámečky, venkovní provedení, komplet, ref. výrobek Comelit Powercom</t>
  </si>
  <si>
    <t>Napájecí zdroj systému DT</t>
  </si>
  <si>
    <t>Elektromechanický zámek, včetně příslušenství (vč. kabelu, průchodky ze dveří do zárubně, atd.)</t>
  </si>
  <si>
    <t>Přístroj domácího telefonu nástěnný, ref. výrobek Comelit STYLE</t>
  </si>
  <si>
    <t>Kabel DT 1x2x0,8 mm stíněný</t>
  </si>
  <si>
    <t>Napájecí kabel 2x1,5 mm2</t>
  </si>
  <si>
    <t>580507012</t>
  </si>
  <si>
    <t>Kontrola funkce odtahu spalin u ohřívačů vody</t>
  </si>
  <si>
    <t>580507013</t>
  </si>
  <si>
    <t>Kontrola funkce termoelektrické pojistky u ohřívačů vody</t>
  </si>
  <si>
    <t>580507015</t>
  </si>
  <si>
    <t>Kontrola provozního termostatu u ohřívačů vody</t>
  </si>
  <si>
    <t>580507016</t>
  </si>
  <si>
    <t>Kontrola havarijního termostatu u ohřívačů vody</t>
  </si>
  <si>
    <t>580507017</t>
  </si>
  <si>
    <t>Kontrola napojení přívodu studené vody na ohřívač vody</t>
  </si>
  <si>
    <t>580R01</t>
  </si>
  <si>
    <t>Trubní vedení</t>
  </si>
  <si>
    <t>MAT</t>
  </si>
  <si>
    <t>Zdravotechnika - vnitřní kanalizace</t>
  </si>
  <si>
    <t>721100906</t>
  </si>
  <si>
    <t>Přetěsnění potrubí hrdlového do DN 200</t>
  </si>
  <si>
    <t>721110806</t>
  </si>
  <si>
    <t>Demontáž potrubí kameninové do DN 200</t>
  </si>
  <si>
    <t>721110942</t>
  </si>
  <si>
    <t>Potrubí kameninové výměna dílu DN 125</t>
  </si>
  <si>
    <t>721110962</t>
  </si>
  <si>
    <t>Potrubí kameninové propojení potrubí DN 125</t>
  </si>
  <si>
    <t>721110972</t>
  </si>
  <si>
    <t>Potrubí kameninové krácení trub DN 125</t>
  </si>
  <si>
    <t>721140913</t>
  </si>
  <si>
    <t>Potrubí litinové propojení potrubí DN 70</t>
  </si>
  <si>
    <t>721140915</t>
  </si>
  <si>
    <t>Potrubí litinové propojení potrubí DN 100</t>
  </si>
  <si>
    <t>721173402</t>
  </si>
  <si>
    <t>721174004</t>
  </si>
  <si>
    <t>Potrubí kanalizační z PP ležaté DN 70</t>
  </si>
  <si>
    <t>721174024</t>
  </si>
  <si>
    <t>Potrubí kanalizační z PP odpadní DN 70</t>
  </si>
  <si>
    <t>721174025R</t>
  </si>
  <si>
    <t>Protihluková izolace odpadního potrubí DN 100</t>
  </si>
  <si>
    <t>721174041</t>
  </si>
  <si>
    <t>Potrubí kanalizační z PP připojovací DN 32</t>
  </si>
  <si>
    <t>721174042</t>
  </si>
  <si>
    <t>Potrubí kanalizační z PP připojovací DN 40</t>
  </si>
  <si>
    <t>721174043</t>
  </si>
  <si>
    <t>Potrubí kanalizační z PP připojovací DN 50</t>
  </si>
  <si>
    <t>721174044</t>
  </si>
  <si>
    <t>Potrubí kanalizační z PP připojovací DN 100</t>
  </si>
  <si>
    <t>721174063</t>
  </si>
  <si>
    <t>Potrubí kanalizační z PP větrací DN 110</t>
  </si>
  <si>
    <t>721175112</t>
  </si>
  <si>
    <t>Potrubí kanalizační z PP svislé zvuk tlumící vícevrstvé DN 110</t>
  </si>
  <si>
    <t>721194104</t>
  </si>
  <si>
    <t>Vyvedení a upevnění odpadních výpustek DN 40</t>
  </si>
  <si>
    <t>721194105</t>
  </si>
  <si>
    <t>Vyvedení a upevnění odpadních výpustek DN 50</t>
  </si>
  <si>
    <t>721194109</t>
  </si>
  <si>
    <t>Vyvedení a upevnění odpadních výpustek DN 100</t>
  </si>
  <si>
    <t>721226511</t>
  </si>
  <si>
    <t>Zápachová uzávěrka pro pračku a myčku DN 40/50 na zazdění</t>
  </si>
  <si>
    <t>721226511R01</t>
  </si>
  <si>
    <t xml:space="preserve">Zápachová uzávěrka pro pojistný ventil ohřívače </t>
  </si>
  <si>
    <t>721226511R02</t>
  </si>
  <si>
    <t>Zápachová uzávěrka pro odvod kondenzátu na zazdění</t>
  </si>
  <si>
    <t>721242115</t>
  </si>
  <si>
    <t>Lapač střešních splavenin z PP se záp. klapkou DN 110</t>
  </si>
  <si>
    <t>721242804</t>
  </si>
  <si>
    <t>Demontáž lapače střešních splavenin DN 125</t>
  </si>
  <si>
    <t>721259103</t>
  </si>
  <si>
    <t>Montáž čistícího kusu DN 70</t>
  </si>
  <si>
    <t>286508810</t>
  </si>
  <si>
    <t>tvarovka čisticí s uzávěrem kanalizační D 70 mm</t>
  </si>
  <si>
    <t>721259105</t>
  </si>
  <si>
    <t>Montáž čistícího kusu DN 100</t>
  </si>
  <si>
    <t>286508820</t>
  </si>
  <si>
    <t>tvarovka čisticí s uzávěrem kanalizační D 100 mm</t>
  </si>
  <si>
    <t>721259106R02</t>
  </si>
  <si>
    <t>Protipožární manžeta DN 100</t>
  </si>
  <si>
    <t>721263121R02</t>
  </si>
  <si>
    <t>Klapka zpětná polypropylen PP s automat. uzávěrem DN 50</t>
  </si>
  <si>
    <t>721273153</t>
  </si>
  <si>
    <t>Hlavice ventilační polypropylen PP DN 110</t>
  </si>
  <si>
    <t>721290111</t>
  </si>
  <si>
    <t>Zkouška těsnosti potrubí kanalizace vodou do DN 125</t>
  </si>
  <si>
    <t>721290123</t>
  </si>
  <si>
    <t>Zkouška těsnosti potrubí kanalizace kouřem do DN 300</t>
  </si>
  <si>
    <t>721300922</t>
  </si>
  <si>
    <t>Pročištění svodů ležatých do DN 300</t>
  </si>
  <si>
    <t>721300922R01</t>
  </si>
  <si>
    <t>Osazení a dodávka ocelových konstrukcí140 kg, vč. nátěrů</t>
  </si>
  <si>
    <t>Lepené kotvy 12 xCHEM HM M24, HIT HY anticoro</t>
  </si>
  <si>
    <t>Chemická kotva anticoro M20</t>
  </si>
  <si>
    <t>Osazení a dodávka válcovaných nosníků ve stropech č. 14 a spojovacího materiálu, zastřešení výtahů a pomocné konstrukce, vč. nátěrů</t>
  </si>
  <si>
    <t>Dodavatelská dokumentace výtah, výztuž, úprava tvarů dle vybraného dodavatele výtahu</t>
  </si>
  <si>
    <t>Skleněná konstukce vstubního tubusu Stratobel 10.10.4.(2x10 mm) s PVB folií s potiskem vč. lemování, hliníkových lišt, nalepeného lemovacího skla na zatepovacím sytému, odvodňovacího  plastového klínu  d+m</t>
  </si>
  <si>
    <t>787185423R00</t>
  </si>
  <si>
    <t>Lemovací lišty, napojení na zateplovací systém po obvodu výtahové šachty</t>
  </si>
  <si>
    <t>Zaskl.stěn , sklem profil.dvojité v. 1 m vč. dvojskla   probarvená čelní stěna d+m vč. hliníkových profilů</t>
  </si>
  <si>
    <t>Dopracování do RD (výztuž, úpravy tvarů dle vybraných dodavatelů, detaily ...)</t>
  </si>
  <si>
    <t>Příplatek za spárovací hmotu - plošně, vč silikonových spar po obvodech</t>
  </si>
  <si>
    <t>342012121R00</t>
  </si>
  <si>
    <t>Příčka SDK,ocel.kce, 2x oplášť. tl. 100 mm, RB 12,5</t>
  </si>
  <si>
    <r>
      <t>Diagonální ventilátor do kruhového potrubí
Qp=300 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>/h, dp</t>
    </r>
    <r>
      <rPr>
        <vertAlign val="subscript"/>
        <sz val="11"/>
        <rFont val="Arial CE"/>
        <family val="0"/>
      </rPr>
      <t>ext</t>
    </r>
    <r>
      <rPr>
        <sz val="11"/>
        <rFont val="Arial CE"/>
        <family val="2"/>
      </rPr>
      <t>=190 Pa</t>
    </r>
    <r>
      <rPr>
        <sz val="11"/>
        <rFont val="Arial CE"/>
        <family val="2"/>
      </rPr>
      <t xml:space="preserve">
vč. tlumících manžet, spojovacího a montážního materiálu
ovládacího tlačítka, integrovaného do talčítka osvětlení a s nastavitelným doběhem</t>
    </r>
  </si>
  <si>
    <t>Typ: KKT-S 160</t>
  </si>
  <si>
    <t>Typ: MAA 160/600</t>
  </si>
  <si>
    <t>4,5</t>
  </si>
  <si>
    <t>Potrubí kanalizační z PVC hrdlové ležaté vnitřní DN 100 systém KG</t>
  </si>
  <si>
    <t>32a</t>
  </si>
  <si>
    <t>721263121R03</t>
  </si>
  <si>
    <t>Klapka zpětná polypropylen PP s automat. uzávěrem DN 125</t>
  </si>
  <si>
    <t>Přepojení  vodoměrné sestavy, posunutí vodoměru a opětovné napojení potrubí</t>
  </si>
  <si>
    <t>Osazení vodoměru nad výlevkou, povrchové umístění a přepojení</t>
  </si>
  <si>
    <t>Dod. a osaz. nových poštovních schránek (v místě původních.) - větší rozměr - minimálně 22 schránek</t>
  </si>
  <si>
    <t>SDK zákryt plynoměru 250x530x2300 vč. ocelových dvířek 400x1600 ,2ks mřížek 400x100, 2ks mřížek 100x100</t>
  </si>
  <si>
    <t>Dvířka plynoměru 400x600 pro byt v suterénu</t>
  </si>
  <si>
    <t>347016123R00</t>
  </si>
  <si>
    <t>C - svítidlo interiérové, do podhledu, komp. zář. 1x26W, downlight, elektronický předřadník, možnost dodatečné instalace krytu (vzorek bude předložen zástupci investora), Beghelli crater 33-494/126/C++D</t>
  </si>
  <si>
    <t>Rozvaděč elektroměrový, oceloplechový, zapuštěný pod omítku, rozm. niky: 580x1855x250mm, např. Schrack M2000 2U/39, pož. odolnost dveří EI30 Sm DP1, IP30/30, In 3x125A, 400V, 50Hz, TN-C; stoupací svorkovnice pro připojení na jednožilové hlavní domovní vedení 4x 1-YY 1x50, 5x elektroměr pro přímé měření, hl. jističe  1P/B/25A (1x), 1P/B/20A (3x), 3P/B/20A (1x); do měřené (oddělené) části rozvaděče osadit svorky pro vývody a dále podružnou svorkovnici vnitřního uzemnění (OP); provedení dle schéma rozvaděče a dle připojovacích podmínek PRE distribuce, pomocný montážní materiál, popisy, kapsa s dokumentací skut. stavu, kompletní dodávka</t>
  </si>
  <si>
    <t>Rozvaděč elektroměrový, oceloplechový, zapuštěný pod omítku, rozm. niky: 580x1575x250mm, např. Schrack M2000 2U/33, pož. odolnost dveří EI30 Sm DP1, IP30/30, In 3x125A, 400V, 50Hz, TN-C; stoupací svorkovnice pro připojení na jednožilové hlavní domovní vedení 4x 1-YY 1x50, 4x elektroměr pro přímé měření vč. hl. jističe - typ dle schéma napájení; do měřené (oddělené) části rozvaděče osadit svorky pro vývody a dále podružnou svorkovnici vnitřního uzemnění (OP); provedení dle schéma rozvaděče a dle připojovacích podmínek PRE distribuce, pomocný montážní materiál, popisy, kapsa s dokumentací skut. stavu, kompletní dodávka</t>
  </si>
  <si>
    <t>Rozvaděč elektroměrový, oceloplechový, zapuštěný pod omítku, rozm. niky: 580x1575x250mm, např. Schrack M2000 2U/33, pož. odolnost dveří EI30 Sm DP1, IP30/30, In 3x125A, 400V, 50Hz, TN-C; stoupací svorkovnice pro připojení na jednožilové hlavní domovní vedení 4x 1-YY 1x50, 3x elektroměr pro přímé měření, hl. jističe 3P/B/20A (1x), 3P/C/25A (1x), 3P/B/25A (1x); do měřené (oddělené) části rozvaděče osadit svorky pro vývody a dále podružnou svorkovnici vnitřního uzemnění (OP), provedení dle schéma rozvaděče a dle připojovacích podmínek PRE distribuce, pomocný montážní materiál, svorky na každém vývodu, popisy, kapsa s dokumentací skut. stavu, kompletní dodávka</t>
  </si>
  <si>
    <t>Ceny dodávek a prací jsou bez DPH.</t>
  </si>
  <si>
    <t>Záslepka místo koncové TV zásuvky (pro umístění do vícerámečku ABB Tango, vícerámeček a krabice dodávka silnoproudu)</t>
  </si>
  <si>
    <t>Domovní zvonek nástěnný, nejiskřící</t>
  </si>
  <si>
    <t>Rozvaděč pro UPC, ŠxV 580x610, EI30, Schrack M2000-2U/12, montážní vana, uzamykatelné provedení, příslušenství, komplet, velikost bude potvrzena dle technologie UPC</t>
  </si>
  <si>
    <t>Uchazeč si je vědom, že kontrola výměr je součástí zadávacích podmínek. Všechna el.zařízení, systémy  a konstrukce budou oceňovány a dodávány plně funkční, tj. včetně všech komponentů, upevňovacích prvků, podpor, prostupů apod. Ceny obsahují náklady na přesun hmot  a případný odvoz sutě, pokud není v zadávacích podmínkách uvedeno jinak.</t>
  </si>
  <si>
    <t>Oplechování zábradlí z Ti Zn plechu, rš 600 mm K20</t>
  </si>
  <si>
    <t>Obklady SDK, kovová.kce CD. 1x deska RB 2x12,5 mm = 4patro- zakrytí výměny ocelové konstrukce</t>
  </si>
  <si>
    <t>Podhledy SDK, kovová.kce CD. 2x deska RB 12,5 mm = u výtahových šachet</t>
  </si>
  <si>
    <t>Obklady SDK, kovová.kce CD. 2x deska RB 12,5 mm = u výtahových šachet + zateplení  mineral.120 mm vč lemovacích lišt a tmelů</t>
  </si>
  <si>
    <t>Malba tekutá, bílá, 2 x vč. odstranění původních maleb, vč. 2x sádrová stěrka + 2x broušení</t>
  </si>
  <si>
    <t>Montáž čistící zóny 600/900 venkovní vč. odvodnění</t>
  </si>
  <si>
    <t>Montáž čistící zóny 600/900 vnitřní vč. stěrkové hydroizolace</t>
  </si>
  <si>
    <t>Fólie např. SCHLÜTTER BECOTEC DRAIN = terasa d+m</t>
  </si>
  <si>
    <t>711142559RZ5</t>
  </si>
  <si>
    <t>Výtah celkem</t>
  </si>
  <si>
    <t>Izolaco proti vlhkosti ALP+ živičná SBS 4 mm, suterén</t>
  </si>
  <si>
    <t>Byt číslo  3, 4, 7, 8, 11, 12, 15, 16, 19, 20</t>
  </si>
  <si>
    <t>Byt číslo 2, 5, 6, 9, 10, 13, 14, 17, 18, 21</t>
  </si>
  <si>
    <t>Zateplení ostění oken včetně rohových výztuh v šířce 200 mm, EPS 25 F 100</t>
  </si>
  <si>
    <t>622311522RT2</t>
  </si>
  <si>
    <t>Úpravy sítí dle skutečného průběhu, účast správců sítí, revize</t>
  </si>
  <si>
    <t>979093111R01</t>
  </si>
  <si>
    <t>979093111R02</t>
  </si>
  <si>
    <t>Odvoz a  ponechaných lednic ( vč. naložení, odvozu a  likvidace - nebepečný odpad, předpoklad jeden malý kontejner,  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</si>
</sst>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\ &quot;Kč&quot;"/>
    <numFmt numFmtId="173" formatCode="#,##0\ _K_č"/>
    <numFmt numFmtId="174" formatCode="#,##0\ &quot;Kč&quot;"/>
    <numFmt numFmtId="175" formatCode="0.000E+00"/>
    <numFmt numFmtId="176" formatCode="0.0E+00"/>
    <numFmt numFmtId="177" formatCode="#,##0.00&quot;Kč&quot;"/>
    <numFmt numFmtId="178" formatCode="#,##0.00\ &quot;Kč&quot;"/>
    <numFmt numFmtId="179" formatCode="0.0%"/>
    <numFmt numFmtId="180" formatCode="#,##0.000"/>
    <numFmt numFmtId="181" formatCode="_-* #,##0\ _K_č_-;\-* #,##0\ _K_č_-;_-* &quot;-&quot;??\ _K_č_-;_-@_-"/>
    <numFmt numFmtId="182" formatCode="000\ 00"/>
    <numFmt numFmtId="183" formatCode="####;\-####"/>
    <numFmt numFmtId="184" formatCode="#,##0.00;\-#,##0.00"/>
    <numFmt numFmtId="185" formatCode="#,##0.000;\-#,##0.000"/>
    <numFmt numFmtId="186" formatCode="#,##0.00000;\-#,##0.00000"/>
    <numFmt numFmtId="187" formatCode="#,##0.0;\-#,##0.0"/>
    <numFmt numFmtId="188" formatCode="#,##0;\-#,##0"/>
    <numFmt numFmtId="189" formatCode="#,##0.00000"/>
    <numFmt numFmtId="190" formatCode="_ * #,##0_ ;_ * \-#,##0_ ;_ * &quot;-&quot;_ ;_ @_ "/>
    <numFmt numFmtId="191" formatCode="_ * #,##0.00_ ;_ * \-#,##0.00_ ;_ * &quot;-&quot;??_ ;_ @_ "/>
    <numFmt numFmtId="192" formatCode="_ &quot;Fr.&quot;\ * #,##0_ ;_ &quot;Fr.&quot;\ * \-#,##0_ ;_ &quot;Fr.&quot;\ * &quot;-&quot;_ ;_ @_ "/>
    <numFmt numFmtId="193" formatCode="_ &quot;Fr.&quot;\ * #,##0.00_ ;_ &quot;Fr.&quot;\ * \-#,##0.00_ ;_ &quot;Fr.&quot;\ * &quot;-&quot;??_ ;_ @_ "/>
    <numFmt numFmtId="194" formatCode="#,##0.00_ ;\-#,##0.00\ "/>
    <numFmt numFmtId="195" formatCode="#,##0.00\ _K_č"/>
  </numFmts>
  <fonts count="103">
    <font>
      <sz val="10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sz val="9"/>
      <name val="Arial CE"/>
      <family val="0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Symbol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0"/>
    </font>
    <font>
      <b/>
      <i/>
      <sz val="12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sz val="11"/>
      <name val="Arial"/>
      <family val="2"/>
    </font>
    <font>
      <sz val="11"/>
      <name val="Symbol"/>
      <family val="1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 CE"/>
      <family val="0"/>
    </font>
    <font>
      <sz val="10"/>
      <name val="MS Sans Serif"/>
      <family val="2"/>
    </font>
    <font>
      <b/>
      <sz val="24"/>
      <name val="Tahoma"/>
      <family val="2"/>
    </font>
    <font>
      <sz val="8"/>
      <color indexed="8"/>
      <name val=".HelveticaLightTTE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4"/>
      <name val="Tahoma"/>
      <family val="2"/>
    </font>
    <font>
      <b/>
      <sz val="14"/>
      <name val="Arial CE"/>
      <family val="0"/>
    </font>
    <font>
      <b/>
      <sz val="20"/>
      <name val="Arial"/>
      <family val="2"/>
    </font>
    <font>
      <b/>
      <sz val="11"/>
      <color indexed="10"/>
      <name val="Calibri"/>
      <family val="2"/>
    </font>
    <font>
      <b/>
      <sz val="11"/>
      <color indexed="59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vertAlign val="superscript"/>
      <sz val="11"/>
      <name val="Arial CE"/>
      <family val="0"/>
    </font>
    <font>
      <vertAlign val="subscript"/>
      <sz val="11"/>
      <name val="Arial CE"/>
      <family val="0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9"/>
      <color indexed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3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86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86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86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86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86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86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86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86" fillId="1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8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86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86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86" fillId="2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87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8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87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87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87" fillId="2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87" fillId="28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88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8" fillId="0" borderId="0">
      <alignment/>
      <protection/>
    </xf>
    <xf numFmtId="0" fontId="5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90" fillId="31" borderId="3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28" fillId="32" borderId="4" applyNumberFormat="0" applyAlignment="0" applyProtection="0"/>
    <xf numFmtId="0" fontId="49" fillId="0" borderId="5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92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93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9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5" fillId="3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16" fillId="0" borderId="0" applyAlignment="0">
      <protection locked="0"/>
    </xf>
    <xf numFmtId="0" fontId="16" fillId="0" borderId="0" applyAlignment="0">
      <protection locked="0"/>
    </xf>
    <xf numFmtId="0" fontId="16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 applyAlignment="0">
      <protection locked="0"/>
    </xf>
    <xf numFmtId="0" fontId="16" fillId="0" borderId="0" applyAlignment="0">
      <protection locked="0"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34" borderId="12" applyNumberFormat="0" applyFon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0" fontId="16" fillId="7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6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30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97" fillId="35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47" fillId="0" borderId="0">
      <alignment/>
      <protection/>
    </xf>
    <xf numFmtId="0" fontId="1" fillId="36" borderId="0">
      <alignment horizontal="left"/>
      <protection/>
    </xf>
    <xf numFmtId="0" fontId="56" fillId="37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16">
      <alignment horizontal="left"/>
      <protection/>
    </xf>
    <xf numFmtId="0" fontId="9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57" fillId="38" borderId="17">
      <alignment vertical="center"/>
      <protection/>
    </xf>
    <xf numFmtId="0" fontId="99" fillId="39" borderId="18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31" fillId="16" borderId="19" applyNumberFormat="0" applyAlignment="0" applyProtection="0"/>
    <xf numFmtId="0" fontId="100" fillId="40" borderId="18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58" fillId="41" borderId="19" applyNumberFormat="0" applyAlignment="0" applyProtection="0"/>
    <xf numFmtId="0" fontId="101" fillId="40" borderId="20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59" fillId="41" borderId="21" applyNumberFormat="0" applyAlignment="0" applyProtection="0"/>
    <xf numFmtId="0" fontId="10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2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0" fillId="0" borderId="0">
      <alignment/>
      <protection/>
    </xf>
    <xf numFmtId="0" fontId="87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87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87" fillId="4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87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87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87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</cellStyleXfs>
  <cellXfs count="931"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49" fontId="1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49" fontId="12" fillId="0" borderId="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3" fillId="0" borderId="0" xfId="881" applyNumberFormat="1" applyFont="1">
      <alignment/>
      <protection/>
    </xf>
    <xf numFmtId="0" fontId="16" fillId="0" borderId="0" xfId="881">
      <alignment/>
      <protection/>
    </xf>
    <xf numFmtId="0" fontId="16" fillId="0" borderId="0" xfId="881" applyBorder="1">
      <alignment/>
      <protection/>
    </xf>
    <xf numFmtId="0" fontId="13" fillId="0" borderId="22" xfId="881" applyFont="1" applyBorder="1" applyAlignment="1">
      <alignment horizontal="center" vertical="center"/>
      <protection/>
    </xf>
    <xf numFmtId="3" fontId="16" fillId="0" borderId="0" xfId="881" applyNumberFormat="1">
      <alignment/>
      <protection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4" fontId="22" fillId="0" borderId="0" xfId="883" applyNumberFormat="1" applyFont="1" applyFill="1" applyBorder="1" applyAlignment="1" applyProtection="1">
      <alignment horizontal="right" vertical="center"/>
      <protection/>
    </xf>
    <xf numFmtId="49" fontId="22" fillId="0" borderId="0" xfId="883" applyNumberFormat="1" applyFont="1" applyFill="1" applyBorder="1" applyAlignment="1" applyProtection="1">
      <alignment horizontal="left" vertical="center"/>
      <protection/>
    </xf>
    <xf numFmtId="49" fontId="24" fillId="0" borderId="23" xfId="883" applyNumberFormat="1" applyFont="1" applyFill="1" applyBorder="1" applyAlignment="1" applyProtection="1">
      <alignment horizontal="left" vertical="center"/>
      <protection/>
    </xf>
    <xf numFmtId="49" fontId="24" fillId="0" borderId="24" xfId="883" applyNumberFormat="1" applyFont="1" applyFill="1" applyBorder="1" applyAlignment="1" applyProtection="1">
      <alignment horizontal="left" vertical="center"/>
      <protection/>
    </xf>
    <xf numFmtId="0" fontId="34" fillId="0" borderId="0" xfId="885" applyFont="1">
      <alignment/>
      <protection/>
    </xf>
    <xf numFmtId="2" fontId="8" fillId="0" borderId="0" xfId="885" applyNumberFormat="1" applyFont="1" applyFill="1" applyBorder="1" applyAlignment="1">
      <alignment/>
      <protection/>
    </xf>
    <xf numFmtId="49" fontId="34" fillId="0" borderId="0" xfId="885" applyNumberFormat="1" applyFont="1" applyFill="1" applyBorder="1" applyAlignment="1">
      <alignment vertical="center"/>
      <protection/>
    </xf>
    <xf numFmtId="49" fontId="8" fillId="0" borderId="0" xfId="885" applyNumberFormat="1" applyFont="1" applyFill="1" applyBorder="1" applyAlignment="1">
      <alignment vertical="center"/>
      <protection/>
    </xf>
    <xf numFmtId="49" fontId="11" fillId="0" borderId="0" xfId="885" applyNumberFormat="1" applyFont="1" applyBorder="1" applyAlignment="1">
      <alignment vertical="top"/>
      <protection/>
    </xf>
    <xf numFmtId="49" fontId="8" fillId="0" borderId="0" xfId="885" applyNumberFormat="1" applyFont="1" applyFill="1" applyBorder="1" applyAlignment="1">
      <alignment horizontal="left" vertical="center"/>
      <protection/>
    </xf>
    <xf numFmtId="49" fontId="11" fillId="0" borderId="0" xfId="885" applyNumberFormat="1" applyFont="1" applyFill="1" applyBorder="1" applyAlignment="1">
      <alignment vertical="top"/>
      <protection/>
    </xf>
    <xf numFmtId="49" fontId="8" fillId="0" borderId="0" xfId="885" applyNumberFormat="1" applyFont="1" applyFill="1" applyBorder="1" applyAlignment="1">
      <alignment horizontal="center" vertical="center"/>
      <protection/>
    </xf>
    <xf numFmtId="181" fontId="8" fillId="0" borderId="0" xfId="627" applyNumberFormat="1" applyFont="1" applyFill="1" applyBorder="1" applyAlignment="1">
      <alignment horizontal="center" vertical="center"/>
    </xf>
    <xf numFmtId="49" fontId="35" fillId="0" borderId="0" xfId="885" applyNumberFormat="1" applyFont="1" applyFill="1" applyBorder="1" applyAlignment="1">
      <alignment vertical="top"/>
      <protection/>
    </xf>
    <xf numFmtId="4" fontId="0" fillId="0" borderId="0" xfId="885" applyNumberFormat="1" applyFont="1" applyFill="1" applyBorder="1" applyAlignment="1">
      <alignment horizontal="center" vertical="top"/>
      <protection/>
    </xf>
    <xf numFmtId="181" fontId="0" fillId="0" borderId="0" xfId="627" applyNumberFormat="1" applyFont="1" applyFill="1" applyBorder="1" applyAlignment="1">
      <alignment horizontal="center" vertical="top"/>
    </xf>
    <xf numFmtId="49" fontId="0" fillId="0" borderId="0" xfId="885" applyNumberFormat="1" applyFont="1" applyFill="1" applyBorder="1" applyAlignment="1">
      <alignment horizontal="center" vertical="top"/>
      <protection/>
    </xf>
    <xf numFmtId="49" fontId="19" fillId="0" borderId="0" xfId="885" applyNumberFormat="1" applyFont="1" applyFill="1" applyBorder="1" applyAlignment="1">
      <alignment vertical="top"/>
      <protection/>
    </xf>
    <xf numFmtId="49" fontId="0" fillId="0" borderId="0" xfId="885" applyNumberFormat="1" applyFont="1" applyFill="1" applyBorder="1" applyAlignment="1">
      <alignment horizontal="center" vertical="center"/>
      <protection/>
    </xf>
    <xf numFmtId="0" fontId="16" fillId="0" borderId="0" xfId="885" applyFont="1" applyFill="1" applyBorder="1" applyAlignment="1" applyProtection="1">
      <alignment horizontal="left" vertical="center" wrapText="1"/>
      <protection/>
    </xf>
    <xf numFmtId="49" fontId="0" fillId="0" borderId="0" xfId="885" applyNumberFormat="1" applyFont="1" applyFill="1" applyBorder="1" applyAlignment="1">
      <alignment horizontal="center" vertical="center" wrapText="1"/>
      <protection/>
    </xf>
    <xf numFmtId="165" fontId="0" fillId="0" borderId="0" xfId="627" applyNumberFormat="1" applyFont="1" applyFill="1" applyBorder="1" applyAlignment="1">
      <alignment horizontal="center" vertical="center"/>
    </xf>
    <xf numFmtId="164" fontId="0" fillId="0" borderId="0" xfId="627" applyNumberFormat="1" applyFont="1" applyFill="1" applyBorder="1" applyAlignment="1">
      <alignment horizontal="center" vertical="center" wrapText="1"/>
    </xf>
    <xf numFmtId="181" fontId="0" fillId="0" borderId="0" xfId="627" applyNumberFormat="1" applyFont="1" applyFill="1" applyBorder="1" applyAlignment="1">
      <alignment horizontal="center" vertical="center" wrapText="1"/>
    </xf>
    <xf numFmtId="49" fontId="0" fillId="0" borderId="0" xfId="885" applyNumberFormat="1" applyFont="1" applyFill="1" applyBorder="1" applyAlignment="1">
      <alignment vertical="top"/>
      <protection/>
    </xf>
    <xf numFmtId="1" fontId="0" fillId="0" borderId="0" xfId="885" applyNumberFormat="1" applyFont="1" applyFill="1" applyBorder="1" applyAlignment="1">
      <alignment horizontal="center" vertical="center"/>
      <protection/>
    </xf>
    <xf numFmtId="165" fontId="0" fillId="0" borderId="0" xfId="627" applyNumberFormat="1" applyFont="1" applyFill="1" applyBorder="1" applyAlignment="1">
      <alignment horizontal="center" vertical="center" wrapText="1"/>
    </xf>
    <xf numFmtId="0" fontId="21" fillId="0" borderId="0" xfId="882" applyFont="1" applyFill="1" applyAlignment="1" applyProtection="1">
      <alignment vertical="top"/>
      <protection locked="0"/>
    </xf>
    <xf numFmtId="3" fontId="0" fillId="0" borderId="0" xfId="627" applyNumberFormat="1" applyFont="1" applyFill="1" applyBorder="1" applyAlignment="1">
      <alignment horizontal="center" vertical="center" wrapText="1"/>
    </xf>
    <xf numFmtId="0" fontId="0" fillId="0" borderId="0" xfId="885" applyNumberFormat="1" applyFont="1" applyFill="1" applyBorder="1" applyAlignment="1">
      <alignment vertical="top"/>
      <protection/>
    </xf>
    <xf numFmtId="1" fontId="0" fillId="0" borderId="0" xfId="885" applyNumberFormat="1" applyFont="1" applyFill="1" applyBorder="1" applyAlignment="1">
      <alignment vertical="top"/>
      <protection/>
    </xf>
    <xf numFmtId="0" fontId="20" fillId="0" borderId="0" xfId="885" applyFont="1" applyFill="1" applyBorder="1" applyAlignment="1" applyProtection="1">
      <alignment horizontal="left" vertical="center" wrapText="1"/>
      <protection/>
    </xf>
    <xf numFmtId="3" fontId="8" fillId="0" borderId="0" xfId="885" applyNumberFormat="1" applyFont="1" applyFill="1" applyBorder="1" applyAlignment="1">
      <alignment vertical="top"/>
      <protection/>
    </xf>
    <xf numFmtId="49" fontId="36" fillId="0" borderId="0" xfId="885" applyNumberFormat="1" applyFont="1" applyFill="1" applyBorder="1" applyAlignment="1">
      <alignment vertical="top" wrapText="1"/>
      <protection/>
    </xf>
    <xf numFmtId="181" fontId="36" fillId="0" borderId="0" xfId="627" applyNumberFormat="1" applyFont="1" applyFill="1" applyBorder="1" applyAlignment="1">
      <alignment vertical="top" wrapText="1"/>
    </xf>
    <xf numFmtId="49" fontId="19" fillId="0" borderId="0" xfId="885" applyNumberFormat="1" applyFont="1" applyFill="1" applyAlignment="1">
      <alignment vertical="top"/>
      <protection/>
    </xf>
    <xf numFmtId="49" fontId="0" fillId="0" borderId="0" xfId="885" applyNumberFormat="1" applyFont="1" applyFill="1" applyAlignment="1">
      <alignment horizontal="right" vertical="top"/>
      <protection/>
    </xf>
    <xf numFmtId="49" fontId="0" fillId="0" borderId="0" xfId="885" applyNumberFormat="1" applyFont="1" applyFill="1" applyAlignment="1">
      <alignment vertical="top"/>
      <protection/>
    </xf>
    <xf numFmtId="49" fontId="19" fillId="0" borderId="0" xfId="885" applyNumberFormat="1" applyFont="1" applyFill="1" applyAlignment="1">
      <alignment horizontal="center" vertical="top"/>
      <protection/>
    </xf>
    <xf numFmtId="181" fontId="19" fillId="0" borderId="0" xfId="627" applyNumberFormat="1" applyFont="1" applyFill="1" applyAlignment="1">
      <alignment horizontal="center" vertical="top"/>
    </xf>
    <xf numFmtId="49" fontId="19" fillId="0" borderId="0" xfId="885" applyNumberFormat="1" applyFont="1" applyAlignment="1">
      <alignment vertical="top"/>
      <protection/>
    </xf>
    <xf numFmtId="49" fontId="19" fillId="0" borderId="0" xfId="885" applyNumberFormat="1" applyFont="1" applyFill="1" applyAlignment="1">
      <alignment vertical="top" wrapText="1"/>
      <protection/>
    </xf>
    <xf numFmtId="182" fontId="19" fillId="0" borderId="0" xfId="885" applyNumberFormat="1" applyFont="1" applyFill="1" applyAlignment="1">
      <alignment vertical="top" wrapText="1"/>
      <protection/>
    </xf>
    <xf numFmtId="0" fontId="37" fillId="0" borderId="0" xfId="897" applyFont="1" applyFill="1">
      <alignment/>
      <protection/>
    </xf>
    <xf numFmtId="181" fontId="0" fillId="0" borderId="0" xfId="627" applyNumberFormat="1" applyFont="1" applyFill="1" applyAlignment="1">
      <alignment horizontal="center" vertical="top"/>
    </xf>
    <xf numFmtId="49" fontId="36" fillId="0" borderId="0" xfId="885" applyNumberFormat="1" applyFont="1" applyFill="1" applyAlignment="1">
      <alignment vertical="top" wrapText="1"/>
      <protection/>
    </xf>
    <xf numFmtId="49" fontId="0" fillId="0" borderId="0" xfId="885" applyNumberFormat="1" applyFont="1" applyFill="1" applyAlignment="1">
      <alignment horizontal="center" vertical="top"/>
      <protection/>
    </xf>
    <xf numFmtId="181" fontId="36" fillId="0" borderId="0" xfId="627" applyNumberFormat="1" applyFont="1" applyFill="1" applyAlignment="1">
      <alignment vertical="top" wrapText="1"/>
    </xf>
    <xf numFmtId="181" fontId="19" fillId="0" borderId="0" xfId="627" applyNumberFormat="1" applyFont="1" applyFill="1" applyAlignment="1">
      <alignment horizontal="left" vertical="top"/>
    </xf>
    <xf numFmtId="49" fontId="19" fillId="0" borderId="0" xfId="885" applyNumberFormat="1" applyFont="1" applyFill="1" applyAlignment="1">
      <alignment horizontal="left" vertical="top"/>
      <protection/>
    </xf>
    <xf numFmtId="49" fontId="38" fillId="0" borderId="0" xfId="885" applyNumberFormat="1" applyFont="1" applyFill="1" applyAlignment="1">
      <alignment vertical="top"/>
      <protection/>
    </xf>
    <xf numFmtId="49" fontId="18" fillId="0" borderId="0" xfId="885" applyNumberFormat="1" applyFont="1" applyFill="1" applyAlignment="1">
      <alignment vertical="top"/>
      <protection/>
    </xf>
    <xf numFmtId="181" fontId="19" fillId="0" borderId="0" xfId="627" applyNumberFormat="1" applyFont="1" applyFill="1" applyAlignment="1">
      <alignment vertical="top"/>
    </xf>
    <xf numFmtId="49" fontId="0" fillId="0" borderId="0" xfId="885" applyNumberFormat="1" applyFont="1" applyAlignment="1">
      <alignment horizontal="center" vertical="top"/>
      <protection/>
    </xf>
    <xf numFmtId="49" fontId="0" fillId="0" borderId="0" xfId="885" applyNumberFormat="1" applyFont="1" applyAlignment="1">
      <alignment vertical="top"/>
      <protection/>
    </xf>
    <xf numFmtId="181" fontId="0" fillId="0" borderId="0" xfId="627" applyNumberFormat="1" applyFont="1" applyAlignment="1">
      <alignment horizontal="center" vertical="top"/>
    </xf>
    <xf numFmtId="0" fontId="0" fillId="0" borderId="0" xfId="898">
      <alignment/>
      <protection/>
    </xf>
    <xf numFmtId="0" fontId="46" fillId="0" borderId="0" xfId="898" applyFont="1" applyFill="1" applyBorder="1">
      <alignment/>
      <protection/>
    </xf>
    <xf numFmtId="0" fontId="0" fillId="0" borderId="0" xfId="898" applyFont="1" applyFill="1" applyBorder="1">
      <alignment/>
      <protection/>
    </xf>
    <xf numFmtId="1" fontId="0" fillId="0" borderId="0" xfId="898" applyNumberFormat="1" applyFont="1" applyFill="1" applyBorder="1" applyAlignment="1">
      <alignment horizontal="center"/>
      <protection/>
    </xf>
    <xf numFmtId="0" fontId="0" fillId="0" borderId="0" xfId="898" applyNumberFormat="1" applyFont="1" applyFill="1" applyBorder="1" applyAlignment="1">
      <alignment horizontal="center"/>
      <protection/>
    </xf>
    <xf numFmtId="0" fontId="0" fillId="0" borderId="0" xfId="898" applyNumberFormat="1" applyFont="1" applyFill="1" applyBorder="1" applyAlignment="1">
      <alignment horizontal="left"/>
      <protection/>
    </xf>
    <xf numFmtId="0" fontId="0" fillId="0" borderId="0" xfId="898" applyNumberFormat="1" applyFont="1" applyFill="1" applyBorder="1" applyAlignment="1">
      <alignment horizontal="left" wrapText="1"/>
      <protection/>
    </xf>
    <xf numFmtId="4" fontId="0" fillId="0" borderId="0" xfId="898" applyNumberFormat="1" applyFont="1" applyFill="1" applyBorder="1" applyAlignment="1">
      <alignment horizontal="right"/>
      <protection/>
    </xf>
    <xf numFmtId="3" fontId="0" fillId="0" borderId="0" xfId="898" applyNumberFormat="1" applyFont="1" applyFill="1" applyBorder="1" applyAlignment="1">
      <alignment horizontal="right"/>
      <protection/>
    </xf>
    <xf numFmtId="180" fontId="0" fillId="0" borderId="0" xfId="898" applyNumberFormat="1" applyFont="1" applyFill="1" applyBorder="1" applyAlignment="1">
      <alignment horizontal="right"/>
      <protection/>
    </xf>
    <xf numFmtId="1" fontId="0" fillId="0" borderId="0" xfId="898" applyNumberFormat="1" applyFont="1" applyFill="1" applyAlignment="1">
      <alignment horizontal="center"/>
      <protection/>
    </xf>
    <xf numFmtId="0" fontId="0" fillId="0" borderId="0" xfId="898" applyNumberFormat="1" applyFont="1" applyFill="1" applyAlignment="1">
      <alignment horizontal="center"/>
      <protection/>
    </xf>
    <xf numFmtId="0" fontId="0" fillId="0" borderId="0" xfId="898" applyNumberFormat="1" applyFont="1" applyFill="1" applyAlignment="1">
      <alignment horizontal="left"/>
      <protection/>
    </xf>
    <xf numFmtId="0" fontId="0" fillId="0" borderId="0" xfId="898" applyNumberFormat="1" applyFont="1" applyFill="1" applyAlignment="1">
      <alignment horizontal="left" wrapText="1"/>
      <protection/>
    </xf>
    <xf numFmtId="4" fontId="0" fillId="0" borderId="0" xfId="898" applyNumberFormat="1" applyFont="1" applyFill="1" applyAlignment="1">
      <alignment horizontal="right"/>
      <protection/>
    </xf>
    <xf numFmtId="3" fontId="0" fillId="0" borderId="0" xfId="898" applyNumberFormat="1" applyFont="1" applyFill="1" applyAlignment="1">
      <alignment horizontal="right"/>
      <protection/>
    </xf>
    <xf numFmtId="180" fontId="0" fillId="0" borderId="0" xfId="898" applyNumberFormat="1" applyFont="1" applyFill="1" applyAlignment="1">
      <alignment horizontal="right"/>
      <protection/>
    </xf>
    <xf numFmtId="0" fontId="0" fillId="0" borderId="0" xfId="898" applyFont="1" applyFill="1">
      <alignment/>
      <protection/>
    </xf>
    <xf numFmtId="1" fontId="0" fillId="0" borderId="0" xfId="898" applyNumberFormat="1" applyAlignment="1">
      <alignment horizontal="center"/>
      <protection/>
    </xf>
    <xf numFmtId="0" fontId="0" fillId="0" borderId="0" xfId="898" applyNumberFormat="1" applyAlignment="1">
      <alignment horizontal="center"/>
      <protection/>
    </xf>
    <xf numFmtId="0" fontId="0" fillId="0" borderId="0" xfId="898" applyNumberFormat="1" applyAlignment="1">
      <alignment horizontal="left"/>
      <protection/>
    </xf>
    <xf numFmtId="0" fontId="0" fillId="0" borderId="0" xfId="898" applyNumberFormat="1" applyAlignment="1">
      <alignment horizontal="left" wrapText="1"/>
      <protection/>
    </xf>
    <xf numFmtId="4" fontId="0" fillId="0" borderId="0" xfId="898" applyNumberFormat="1" applyAlignment="1">
      <alignment horizontal="right"/>
      <protection/>
    </xf>
    <xf numFmtId="3" fontId="0" fillId="0" borderId="0" xfId="898" applyNumberFormat="1" applyAlignment="1">
      <alignment horizontal="right"/>
      <protection/>
    </xf>
    <xf numFmtId="180" fontId="0" fillId="0" borderId="0" xfId="898" applyNumberFormat="1" applyAlignment="1">
      <alignment horizontal="right"/>
      <protection/>
    </xf>
    <xf numFmtId="49" fontId="24" fillId="0" borderId="24" xfId="889" applyNumberFormat="1" applyFont="1" applyFill="1" applyBorder="1" applyAlignment="1" applyProtection="1">
      <alignment horizontal="left" vertical="center"/>
      <protection/>
    </xf>
    <xf numFmtId="49" fontId="22" fillId="0" borderId="25" xfId="889" applyNumberFormat="1" applyFont="1" applyFill="1" applyBorder="1" applyAlignment="1" applyProtection="1">
      <alignment horizontal="left" vertical="center"/>
      <protection/>
    </xf>
    <xf numFmtId="0" fontId="22" fillId="0" borderId="26" xfId="889" applyNumberFormat="1" applyFont="1" applyFill="1" applyBorder="1" applyAlignment="1" applyProtection="1">
      <alignment vertical="center"/>
      <protection/>
    </xf>
    <xf numFmtId="0" fontId="22" fillId="0" borderId="0" xfId="889" applyFont="1" applyAlignment="1">
      <alignment vertical="center"/>
      <protection/>
    </xf>
    <xf numFmtId="49" fontId="24" fillId="0" borderId="23" xfId="889" applyNumberFormat="1" applyFont="1" applyFill="1" applyBorder="1" applyAlignment="1" applyProtection="1">
      <alignment horizontal="left" vertical="center"/>
      <protection/>
    </xf>
    <xf numFmtId="49" fontId="22" fillId="0" borderId="27" xfId="889" applyNumberFormat="1" applyFont="1" applyFill="1" applyBorder="1" applyAlignment="1" applyProtection="1">
      <alignment horizontal="left" vertical="center"/>
      <protection/>
    </xf>
    <xf numFmtId="49" fontId="22" fillId="0" borderId="28" xfId="889" applyNumberFormat="1" applyFont="1" applyFill="1" applyBorder="1" applyAlignment="1" applyProtection="1">
      <alignment horizontal="left" vertical="center"/>
      <protection/>
    </xf>
    <xf numFmtId="0" fontId="22" fillId="0" borderId="22" xfId="889" applyNumberFormat="1" applyFont="1" applyFill="1" applyBorder="1" applyAlignment="1" applyProtection="1">
      <alignment vertical="center"/>
      <protection/>
    </xf>
    <xf numFmtId="49" fontId="23" fillId="0" borderId="29" xfId="889" applyNumberFormat="1" applyFont="1" applyFill="1" applyBorder="1" applyAlignment="1" applyProtection="1">
      <alignment horizontal="left" vertical="center"/>
      <protection/>
    </xf>
    <xf numFmtId="49" fontId="23" fillId="0" borderId="30" xfId="889" applyNumberFormat="1" applyFont="1" applyFill="1" applyBorder="1" applyAlignment="1" applyProtection="1">
      <alignment horizontal="left" vertical="center"/>
      <protection/>
    </xf>
    <xf numFmtId="49" fontId="23" fillId="0" borderId="30" xfId="889" applyNumberFormat="1" applyFont="1" applyFill="1" applyBorder="1" applyAlignment="1" applyProtection="1">
      <alignment horizontal="center" vertical="center"/>
      <protection/>
    </xf>
    <xf numFmtId="49" fontId="23" fillId="0" borderId="31" xfId="889" applyNumberFormat="1" applyFont="1" applyFill="1" applyBorder="1" applyAlignment="1" applyProtection="1">
      <alignment horizontal="center" vertical="center"/>
      <protection/>
    </xf>
    <xf numFmtId="49" fontId="23" fillId="0" borderId="32" xfId="889" applyNumberFormat="1" applyFont="1" applyFill="1" applyBorder="1" applyAlignment="1" applyProtection="1">
      <alignment horizontal="center" vertical="center"/>
      <protection/>
    </xf>
    <xf numFmtId="49" fontId="23" fillId="52" borderId="0" xfId="889" applyNumberFormat="1" applyFont="1" applyFill="1" applyBorder="1" applyAlignment="1" applyProtection="1">
      <alignment horizontal="right" vertical="center"/>
      <protection/>
    </xf>
    <xf numFmtId="49" fontId="22" fillId="52" borderId="25" xfId="889" applyNumberFormat="1" applyFont="1" applyFill="1" applyBorder="1" applyAlignment="1" applyProtection="1">
      <alignment horizontal="left" vertical="center"/>
      <protection/>
    </xf>
    <xf numFmtId="49" fontId="23" fillId="52" borderId="25" xfId="889" applyNumberFormat="1" applyFont="1" applyFill="1" applyBorder="1" applyAlignment="1" applyProtection="1">
      <alignment horizontal="left" vertical="center"/>
      <protection/>
    </xf>
    <xf numFmtId="4" fontId="23" fillId="52" borderId="25" xfId="889" applyNumberFormat="1" applyFont="1" applyFill="1" applyBorder="1" applyAlignment="1" applyProtection="1">
      <alignment horizontal="right" vertical="center"/>
      <protection/>
    </xf>
    <xf numFmtId="49" fontId="23" fillId="52" borderId="25" xfId="889" applyNumberFormat="1" applyFont="1" applyFill="1" applyBorder="1" applyAlignment="1" applyProtection="1">
      <alignment horizontal="right" vertical="center"/>
      <protection/>
    </xf>
    <xf numFmtId="4" fontId="23" fillId="52" borderId="0" xfId="889" applyNumberFormat="1" applyFont="1" applyFill="1" applyBorder="1" applyAlignment="1" applyProtection="1">
      <alignment horizontal="right" vertical="center"/>
      <protection/>
    </xf>
    <xf numFmtId="49" fontId="22" fillId="0" borderId="0" xfId="889" applyNumberFormat="1" applyFont="1" applyFill="1" applyBorder="1" applyAlignment="1" applyProtection="1">
      <alignment horizontal="left" vertical="center"/>
      <protection/>
    </xf>
    <xf numFmtId="0" fontId="23" fillId="0" borderId="0" xfId="889" applyNumberFormat="1" applyFont="1" applyFill="1" applyBorder="1" applyAlignment="1" applyProtection="1">
      <alignment horizontal="left" vertical="center"/>
      <protection/>
    </xf>
    <xf numFmtId="4" fontId="23" fillId="0" borderId="0" xfId="889" applyNumberFormat="1" applyFont="1" applyFill="1" applyBorder="1" applyAlignment="1" applyProtection="1">
      <alignment horizontal="right" vertical="center"/>
      <protection/>
    </xf>
    <xf numFmtId="4" fontId="22" fillId="0" borderId="0" xfId="889" applyNumberFormat="1" applyFont="1" applyFill="1" applyBorder="1" applyAlignment="1" applyProtection="1">
      <alignment horizontal="right" vertical="center"/>
      <protection/>
    </xf>
    <xf numFmtId="49" fontId="22" fillId="52" borderId="0" xfId="889" applyNumberFormat="1" applyFont="1" applyFill="1" applyBorder="1" applyAlignment="1" applyProtection="1">
      <alignment horizontal="left" vertical="center"/>
      <protection/>
    </xf>
    <xf numFmtId="49" fontId="23" fillId="52" borderId="0" xfId="889" applyNumberFormat="1" applyFont="1" applyFill="1" applyBorder="1" applyAlignment="1" applyProtection="1">
      <alignment horizontal="left" vertical="center"/>
      <protection/>
    </xf>
    <xf numFmtId="49" fontId="22" fillId="0" borderId="33" xfId="889" applyNumberFormat="1" applyFont="1" applyFill="1" applyBorder="1" applyAlignment="1" applyProtection="1">
      <alignment horizontal="left" vertical="center"/>
      <protection/>
    </xf>
    <xf numFmtId="4" fontId="22" fillId="0" borderId="33" xfId="889" applyNumberFormat="1" applyFont="1" applyFill="1" applyBorder="1" applyAlignment="1" applyProtection="1">
      <alignment horizontal="right" vertical="center"/>
      <protection/>
    </xf>
    <xf numFmtId="0" fontId="22" fillId="0" borderId="34" xfId="889" applyNumberFormat="1" applyFont="1" applyFill="1" applyBorder="1" applyAlignment="1" applyProtection="1">
      <alignment vertical="center"/>
      <protection/>
    </xf>
    <xf numFmtId="4" fontId="23" fillId="0" borderId="34" xfId="889" applyNumberFormat="1" applyFont="1" applyFill="1" applyBorder="1" applyAlignment="1" applyProtection="1">
      <alignment horizontal="right" vertical="center"/>
      <protection/>
    </xf>
    <xf numFmtId="0" fontId="16" fillId="0" borderId="0" xfId="889" applyFont="1" applyFill="1" applyAlignment="1">
      <alignment horizontal="left" vertical="center" wrapText="1"/>
      <protection/>
    </xf>
    <xf numFmtId="0" fontId="16" fillId="0" borderId="0" xfId="889" applyFont="1" applyFill="1">
      <alignment/>
      <protection/>
    </xf>
    <xf numFmtId="0" fontId="16" fillId="0" borderId="0" xfId="889" applyFont="1" applyFill="1" applyAlignment="1">
      <alignment horizontal="left" vertical="center"/>
      <protection/>
    </xf>
    <xf numFmtId="0" fontId="16" fillId="0" borderId="0" xfId="889">
      <alignment/>
      <protection/>
    </xf>
    <xf numFmtId="0" fontId="24" fillId="0" borderId="23" xfId="889" applyNumberFormat="1" applyFont="1" applyFill="1" applyBorder="1" applyAlignment="1" applyProtection="1">
      <alignment horizontal="left" vertical="center"/>
      <protection/>
    </xf>
    <xf numFmtId="49" fontId="22" fillId="0" borderId="28" xfId="889" applyNumberFormat="1" applyFont="1" applyFill="1" applyBorder="1" applyAlignment="1" applyProtection="1">
      <alignment horizontal="left" vertical="center" wrapText="1"/>
      <protection/>
    </xf>
    <xf numFmtId="49" fontId="23" fillId="0" borderId="30" xfId="889" applyNumberFormat="1" applyFont="1" applyFill="1" applyBorder="1" applyAlignment="1" applyProtection="1">
      <alignment horizontal="left" vertical="center" wrapText="1"/>
      <protection/>
    </xf>
    <xf numFmtId="49" fontId="22" fillId="0" borderId="0" xfId="889" applyNumberFormat="1" applyFont="1" applyFill="1" applyBorder="1" applyAlignment="1" applyProtection="1">
      <alignment horizontal="left" vertical="center" wrapText="1"/>
      <protection/>
    </xf>
    <xf numFmtId="0" fontId="22" fillId="0" borderId="34" xfId="889" applyNumberFormat="1" applyFont="1" applyFill="1" applyBorder="1" applyAlignment="1" applyProtection="1">
      <alignment vertical="center" wrapText="1"/>
      <protection/>
    </xf>
    <xf numFmtId="0" fontId="22" fillId="0" borderId="0" xfId="889" applyFont="1" applyAlignment="1">
      <alignment vertical="center" wrapText="1"/>
      <protection/>
    </xf>
    <xf numFmtId="0" fontId="62" fillId="0" borderId="0" xfId="889" applyFont="1" applyFill="1" applyBorder="1" applyAlignment="1">
      <alignment horizontal="left" vertical="center" wrapText="1"/>
      <protection/>
    </xf>
    <xf numFmtId="0" fontId="37" fillId="0" borderId="0" xfId="889" applyFont="1" applyFill="1" applyBorder="1" applyAlignment="1">
      <alignment horizontal="left" vertical="center"/>
      <protection/>
    </xf>
    <xf numFmtId="0" fontId="37" fillId="0" borderId="0" xfId="889" applyFont="1" applyFill="1" applyBorder="1" applyAlignment="1">
      <alignment vertical="center"/>
      <protection/>
    </xf>
    <xf numFmtId="0" fontId="11" fillId="0" borderId="0" xfId="886" applyFont="1" applyFill="1" applyBorder="1" applyAlignment="1" applyProtection="1">
      <alignment horizontal="left" vertical="center"/>
      <protection/>
    </xf>
    <xf numFmtId="0" fontId="11" fillId="0" borderId="0" xfId="886" applyFont="1" applyFill="1" applyBorder="1" applyAlignment="1" applyProtection="1">
      <alignment horizontal="left"/>
      <protection/>
    </xf>
    <xf numFmtId="0" fontId="39" fillId="0" borderId="0" xfId="886" applyFont="1" applyFill="1" applyAlignment="1" applyProtection="1">
      <alignment horizontal="left"/>
      <protection/>
    </xf>
    <xf numFmtId="0" fontId="16" fillId="0" borderId="0" xfId="886" applyFill="1" applyAlignment="1" applyProtection="1">
      <alignment horizontal="left" vertical="top"/>
      <protection/>
    </xf>
    <xf numFmtId="49" fontId="24" fillId="0" borderId="0" xfId="883" applyNumberFormat="1" applyFont="1" applyFill="1" applyBorder="1" applyAlignment="1" applyProtection="1">
      <alignment horizontal="left" vertical="center"/>
      <protection/>
    </xf>
    <xf numFmtId="49" fontId="24" fillId="0" borderId="24" xfId="890" applyNumberFormat="1" applyFont="1" applyFill="1" applyBorder="1" applyAlignment="1" applyProtection="1">
      <alignment horizontal="left" vertical="center"/>
      <protection/>
    </xf>
    <xf numFmtId="0" fontId="63" fillId="0" borderId="25" xfId="890" applyNumberFormat="1" applyFont="1" applyFill="1" applyBorder="1" applyAlignment="1" applyProtection="1">
      <alignment horizontal="center" vertical="center"/>
      <protection/>
    </xf>
    <xf numFmtId="0" fontId="22" fillId="0" borderId="0" xfId="890" applyFont="1" applyBorder="1" applyAlignment="1">
      <alignment vertical="center"/>
      <protection/>
    </xf>
    <xf numFmtId="0" fontId="22" fillId="0" borderId="0" xfId="890" applyFont="1" applyAlignment="1">
      <alignment vertical="center"/>
      <protection/>
    </xf>
    <xf numFmtId="49" fontId="22" fillId="0" borderId="22" xfId="890" applyNumberFormat="1" applyFont="1" applyFill="1" applyBorder="1" applyAlignment="1" applyProtection="1">
      <alignment horizontal="left" vertical="center"/>
      <protection/>
    </xf>
    <xf numFmtId="0" fontId="22" fillId="0" borderId="0" xfId="890" applyNumberFormat="1" applyFont="1" applyFill="1" applyBorder="1" applyAlignment="1" applyProtection="1">
      <alignment horizontal="left" vertical="center"/>
      <protection/>
    </xf>
    <xf numFmtId="49" fontId="23" fillId="0" borderId="0" xfId="890" applyNumberFormat="1" applyFont="1" applyFill="1" applyBorder="1" applyAlignment="1" applyProtection="1">
      <alignment horizontal="left" vertical="center"/>
      <protection/>
    </xf>
    <xf numFmtId="49" fontId="22" fillId="0" borderId="0" xfId="890" applyNumberFormat="1" applyFont="1" applyFill="1" applyBorder="1" applyAlignment="1" applyProtection="1">
      <alignment horizontal="left" vertical="center"/>
      <protection/>
    </xf>
    <xf numFmtId="0" fontId="22" fillId="0" borderId="0" xfId="890" applyNumberFormat="1" applyFont="1" applyFill="1" applyBorder="1" applyAlignment="1" applyProtection="1">
      <alignment vertical="center"/>
      <protection/>
    </xf>
    <xf numFmtId="49" fontId="22" fillId="0" borderId="27" xfId="890" applyNumberFormat="1" applyFont="1" applyFill="1" applyBorder="1" applyAlignment="1" applyProtection="1">
      <alignment horizontal="center" vertical="center"/>
      <protection/>
    </xf>
    <xf numFmtId="49" fontId="22" fillId="0" borderId="28" xfId="890" applyNumberFormat="1" applyFont="1" applyFill="1" applyBorder="1" applyAlignment="1" applyProtection="1">
      <alignment horizontal="center" vertical="center"/>
      <protection/>
    </xf>
    <xf numFmtId="49" fontId="23" fillId="0" borderId="29" xfId="890" applyNumberFormat="1" applyFont="1" applyFill="1" applyBorder="1" applyAlignment="1" applyProtection="1">
      <alignment horizontal="center" vertical="center"/>
      <protection/>
    </xf>
    <xf numFmtId="49" fontId="23" fillId="0" borderId="30" xfId="890" applyNumberFormat="1" applyFont="1" applyFill="1" applyBorder="1" applyAlignment="1" applyProtection="1">
      <alignment horizontal="center" vertical="center"/>
      <protection/>
    </xf>
    <xf numFmtId="49" fontId="23" fillId="0" borderId="31" xfId="890" applyNumberFormat="1" applyFont="1" applyFill="1" applyBorder="1" applyAlignment="1" applyProtection="1">
      <alignment horizontal="center" vertical="center"/>
      <protection/>
    </xf>
    <xf numFmtId="49" fontId="23" fillId="0" borderId="32" xfId="890" applyNumberFormat="1" applyFont="1" applyFill="1" applyBorder="1" applyAlignment="1" applyProtection="1">
      <alignment horizontal="center" vertical="center"/>
      <protection/>
    </xf>
    <xf numFmtId="49" fontId="23" fillId="52" borderId="0" xfId="890" applyNumberFormat="1" applyFont="1" applyFill="1" applyBorder="1" applyAlignment="1" applyProtection="1">
      <alignment horizontal="right" vertical="center"/>
      <protection/>
    </xf>
    <xf numFmtId="49" fontId="22" fillId="52" borderId="25" xfId="890" applyNumberFormat="1" applyFont="1" applyFill="1" applyBorder="1" applyAlignment="1" applyProtection="1">
      <alignment horizontal="left" vertical="center"/>
      <protection/>
    </xf>
    <xf numFmtId="49" fontId="23" fillId="52" borderId="25" xfId="890" applyNumberFormat="1" applyFont="1" applyFill="1" applyBorder="1" applyAlignment="1" applyProtection="1">
      <alignment horizontal="left" vertical="center"/>
      <protection/>
    </xf>
    <xf numFmtId="4" fontId="23" fillId="52" borderId="25" xfId="890" applyNumberFormat="1" applyFont="1" applyFill="1" applyBorder="1" applyAlignment="1" applyProtection="1">
      <alignment horizontal="right" vertical="center"/>
      <protection/>
    </xf>
    <xf numFmtId="49" fontId="23" fillId="52" borderId="25" xfId="890" applyNumberFormat="1" applyFont="1" applyFill="1" applyBorder="1" applyAlignment="1" applyProtection="1">
      <alignment horizontal="right" vertical="center"/>
      <protection/>
    </xf>
    <xf numFmtId="4" fontId="23" fillId="52" borderId="0" xfId="890" applyNumberFormat="1" applyFont="1" applyFill="1" applyBorder="1" applyAlignment="1" applyProtection="1">
      <alignment horizontal="right" vertical="center"/>
      <protection/>
    </xf>
    <xf numFmtId="4" fontId="22" fillId="0" borderId="0" xfId="890" applyNumberFormat="1" applyFont="1" applyFill="1" applyBorder="1" applyAlignment="1" applyProtection="1">
      <alignment horizontal="right" vertical="center"/>
      <protection/>
    </xf>
    <xf numFmtId="49" fontId="22" fillId="52" borderId="0" xfId="890" applyNumberFormat="1" applyFont="1" applyFill="1" applyBorder="1" applyAlignment="1" applyProtection="1">
      <alignment horizontal="left" vertical="center"/>
      <protection/>
    </xf>
    <xf numFmtId="49" fontId="23" fillId="52" borderId="0" xfId="890" applyNumberFormat="1" applyFont="1" applyFill="1" applyBorder="1" applyAlignment="1" applyProtection="1">
      <alignment horizontal="left" vertical="center"/>
      <protection/>
    </xf>
    <xf numFmtId="0" fontId="22" fillId="0" borderId="34" xfId="890" applyNumberFormat="1" applyFont="1" applyFill="1" applyBorder="1" applyAlignment="1" applyProtection="1">
      <alignment vertical="center"/>
      <protection/>
    </xf>
    <xf numFmtId="49" fontId="24" fillId="0" borderId="22" xfId="890" applyNumberFormat="1" applyFont="1" applyFill="1" applyBorder="1" applyAlignment="1" applyProtection="1">
      <alignment horizontal="left" vertical="center"/>
      <protection/>
    </xf>
    <xf numFmtId="49" fontId="16" fillId="0" borderId="0" xfId="883" applyNumberFormat="1" applyFont="1" applyFill="1" applyBorder="1" applyAlignment="1" applyProtection="1">
      <alignment horizontal="left" vertical="center"/>
      <protection/>
    </xf>
    <xf numFmtId="49" fontId="16" fillId="0" borderId="0" xfId="883" applyNumberFormat="1" applyFont="1" applyFill="1" applyBorder="1" applyAlignment="1" applyProtection="1">
      <alignment horizontal="left" vertical="center" wrapText="1"/>
      <protection/>
    </xf>
    <xf numFmtId="4" fontId="16" fillId="0" borderId="0" xfId="883" applyNumberFormat="1" applyFont="1" applyFill="1" applyBorder="1" applyAlignment="1" applyProtection="1">
      <alignment horizontal="right" vertical="center"/>
      <protection/>
    </xf>
    <xf numFmtId="4" fontId="16" fillId="0" borderId="16" xfId="883" applyNumberFormat="1" applyFont="1" applyFill="1" applyBorder="1" applyAlignment="1" applyProtection="1">
      <alignment horizontal="right" vertical="center"/>
      <protection/>
    </xf>
    <xf numFmtId="0" fontId="16" fillId="0" borderId="0" xfId="883" applyFont="1" applyFill="1" applyAlignment="1">
      <alignment vertical="center"/>
      <protection/>
    </xf>
    <xf numFmtId="4" fontId="22" fillId="0" borderId="16" xfId="883" applyNumberFormat="1" applyFont="1" applyFill="1" applyBorder="1" applyAlignment="1" applyProtection="1">
      <alignment horizontal="right" vertical="center"/>
      <protection/>
    </xf>
    <xf numFmtId="0" fontId="22" fillId="0" borderId="0" xfId="883" applyFont="1" applyFill="1" applyAlignment="1">
      <alignment vertical="center"/>
      <protection/>
    </xf>
    <xf numFmtId="0" fontId="0" fillId="0" borderId="0" xfId="0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174" fontId="64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64" fillId="0" borderId="0" xfId="0" applyFont="1" applyBorder="1" applyAlignment="1">
      <alignment/>
    </xf>
    <xf numFmtId="2" fontId="33" fillId="0" borderId="0" xfId="885" applyNumberFormat="1" applyFont="1" applyFill="1" applyBorder="1" applyAlignment="1">
      <alignment horizontal="center"/>
      <protection/>
    </xf>
    <xf numFmtId="49" fontId="22" fillId="0" borderId="0" xfId="890" applyNumberFormat="1" applyFont="1" applyFill="1" applyBorder="1" applyAlignment="1" applyProtection="1">
      <alignment horizontal="left" vertical="center"/>
      <protection/>
    </xf>
    <xf numFmtId="2" fontId="33" fillId="0" borderId="0" xfId="885" applyNumberFormat="1" applyFont="1" applyFill="1" applyBorder="1" applyAlignment="1">
      <alignment/>
      <protection/>
    </xf>
    <xf numFmtId="164" fontId="0" fillId="0" borderId="0" xfId="885" applyNumberFormat="1" applyFont="1" applyFill="1" applyBorder="1" applyAlignment="1">
      <alignment vertical="top"/>
      <protection/>
    </xf>
    <xf numFmtId="3" fontId="0" fillId="0" borderId="0" xfId="885" applyNumberFormat="1" applyFont="1" applyFill="1" applyBorder="1" applyAlignment="1">
      <alignment vertical="top"/>
      <protection/>
    </xf>
    <xf numFmtId="49" fontId="35" fillId="0" borderId="0" xfId="885" applyNumberFormat="1" applyFont="1" applyFill="1" applyBorder="1" applyAlignment="1">
      <alignment horizontal="center" vertical="center" wrapText="1"/>
      <protection/>
    </xf>
    <xf numFmtId="181" fontId="35" fillId="0" borderId="0" xfId="627" applyNumberFormat="1" applyFont="1" applyFill="1" applyBorder="1" applyAlignment="1">
      <alignment horizontal="center" vertical="center" wrapText="1"/>
    </xf>
    <xf numFmtId="0" fontId="19" fillId="0" borderId="0" xfId="885" applyBorder="1" applyAlignment="1">
      <alignment/>
      <protection/>
    </xf>
    <xf numFmtId="0" fontId="19" fillId="0" borderId="0" xfId="885" applyAlignment="1">
      <alignment/>
      <protection/>
    </xf>
    <xf numFmtId="49" fontId="8" fillId="0" borderId="0" xfId="885" applyNumberFormat="1" applyFont="1" applyFill="1" applyBorder="1" applyAlignment="1">
      <alignment/>
      <protection/>
    </xf>
    <xf numFmtId="0" fontId="23" fillId="52" borderId="0" xfId="889" applyNumberFormat="1" applyFont="1" applyFill="1" applyBorder="1" applyAlignment="1" applyProtection="1">
      <alignment horizontal="left" vertical="center"/>
      <protection/>
    </xf>
    <xf numFmtId="0" fontId="23" fillId="52" borderId="25" xfId="889" applyNumberFormat="1" applyFont="1" applyFill="1" applyBorder="1" applyAlignment="1" applyProtection="1">
      <alignment horizontal="left" vertical="center"/>
      <protection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3" fontId="16" fillId="0" borderId="0" xfId="0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 indent="1"/>
    </xf>
    <xf numFmtId="49" fontId="16" fillId="0" borderId="0" xfId="0" applyNumberFormat="1" applyFont="1" applyBorder="1" applyAlignment="1">
      <alignment horizontal="left" vertical="center"/>
    </xf>
    <xf numFmtId="49" fontId="61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right" vertical="center"/>
    </xf>
    <xf numFmtId="0" fontId="16" fillId="0" borderId="35" xfId="0" applyFont="1" applyBorder="1" applyAlignment="1">
      <alignment horizontal="center" vertical="center"/>
    </xf>
    <xf numFmtId="4" fontId="16" fillId="0" borderId="35" xfId="0" applyNumberFormat="1" applyFont="1" applyBorder="1" applyAlignment="1">
      <alignment horizontal="right" vertical="center"/>
    </xf>
    <xf numFmtId="3" fontId="16" fillId="0" borderId="35" xfId="0" applyNumberFormat="1" applyFont="1" applyBorder="1" applyAlignment="1">
      <alignment horizontal="right" vertical="center"/>
    </xf>
    <xf numFmtId="3" fontId="16" fillId="0" borderId="36" xfId="0" applyNumberFormat="1" applyFont="1" applyBorder="1" applyAlignment="1">
      <alignment horizontal="right" vertical="center" indent="1"/>
    </xf>
    <xf numFmtId="0" fontId="16" fillId="0" borderId="37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/>
    </xf>
    <xf numFmtId="4" fontId="16" fillId="0" borderId="37" xfId="0" applyNumberFormat="1" applyFont="1" applyBorder="1" applyAlignment="1">
      <alignment horizontal="right" vertical="center"/>
    </xf>
    <xf numFmtId="3" fontId="16" fillId="0" borderId="37" xfId="0" applyNumberFormat="1" applyFont="1" applyBorder="1" applyAlignment="1">
      <alignment horizontal="right" vertical="center"/>
    </xf>
    <xf numFmtId="3" fontId="16" fillId="0" borderId="38" xfId="0" applyNumberFormat="1" applyFont="1" applyBorder="1" applyAlignment="1">
      <alignment horizontal="right" vertical="center" indent="1"/>
    </xf>
    <xf numFmtId="0" fontId="20" fillId="0" borderId="39" xfId="0" applyFont="1" applyBorder="1" applyAlignment="1">
      <alignment vertical="center" wrapText="1"/>
    </xf>
    <xf numFmtId="0" fontId="16" fillId="0" borderId="39" xfId="0" applyFont="1" applyBorder="1" applyAlignment="1">
      <alignment horizontal="center" vertical="center"/>
    </xf>
    <xf numFmtId="4" fontId="16" fillId="0" borderId="39" xfId="0" applyNumberFormat="1" applyFont="1" applyBorder="1" applyAlignment="1">
      <alignment horizontal="right" vertical="center"/>
    </xf>
    <xf numFmtId="3" fontId="16" fillId="0" borderId="39" xfId="0" applyNumberFormat="1" applyFont="1" applyBorder="1" applyAlignment="1">
      <alignment horizontal="right" vertical="center"/>
    </xf>
    <xf numFmtId="3" fontId="20" fillId="0" borderId="40" xfId="0" applyNumberFormat="1" applyFont="1" applyBorder="1" applyAlignment="1">
      <alignment horizontal="right" vertical="center" indent="1"/>
    </xf>
    <xf numFmtId="49" fontId="16" fillId="0" borderId="26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vertical="center" wrapText="1"/>
    </xf>
    <xf numFmtId="3" fontId="20" fillId="0" borderId="36" xfId="0" applyNumberFormat="1" applyFont="1" applyBorder="1" applyAlignment="1">
      <alignment horizontal="right" vertical="center" indent="1"/>
    </xf>
    <xf numFmtId="10" fontId="16" fillId="0" borderId="37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vertical="center" wrapText="1"/>
    </xf>
    <xf numFmtId="3" fontId="20" fillId="0" borderId="38" xfId="0" applyNumberFormat="1" applyFont="1" applyBorder="1" applyAlignment="1">
      <alignment horizontal="right" vertical="center" indent="1"/>
    </xf>
    <xf numFmtId="49" fontId="16" fillId="0" borderId="33" xfId="0" applyNumberFormat="1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/>
    </xf>
    <xf numFmtId="179" fontId="16" fillId="0" borderId="33" xfId="930" applyNumberFormat="1" applyFont="1" applyBorder="1" applyAlignment="1">
      <alignment horizontal="right" vertical="center"/>
    </xf>
    <xf numFmtId="3" fontId="16" fillId="0" borderId="33" xfId="0" applyNumberFormat="1" applyFont="1" applyBorder="1" applyAlignment="1">
      <alignment horizontal="right" vertical="center"/>
    </xf>
    <xf numFmtId="3" fontId="16" fillId="53" borderId="37" xfId="0" applyNumberFormat="1" applyFont="1" applyFill="1" applyBorder="1" applyAlignment="1">
      <alignment horizontal="right" vertical="center"/>
    </xf>
    <xf numFmtId="49" fontId="15" fillId="0" borderId="37" xfId="0" applyNumberFormat="1" applyFont="1" applyBorder="1" applyAlignment="1">
      <alignment horizontal="left" vertical="center" wrapText="1"/>
    </xf>
    <xf numFmtId="0" fontId="15" fillId="0" borderId="37" xfId="0" applyFont="1" applyBorder="1" applyAlignment="1">
      <alignment horizontal="center" vertical="center"/>
    </xf>
    <xf numFmtId="179" fontId="16" fillId="0" borderId="37" xfId="930" applyNumberFormat="1" applyFont="1" applyBorder="1" applyAlignment="1">
      <alignment horizontal="right" vertical="center"/>
    </xf>
    <xf numFmtId="49" fontId="16" fillId="0" borderId="37" xfId="0" applyNumberFormat="1" applyFont="1" applyBorder="1" applyAlignment="1">
      <alignment horizontal="left" vertical="center" wrapText="1"/>
    </xf>
    <xf numFmtId="9" fontId="15" fillId="0" borderId="37" xfId="0" applyNumberFormat="1" applyFont="1" applyBorder="1" applyAlignment="1">
      <alignment horizontal="center" vertical="center"/>
    </xf>
    <xf numFmtId="10" fontId="16" fillId="0" borderId="37" xfId="0" applyNumberFormat="1" applyFont="1" applyBorder="1" applyAlignment="1">
      <alignment horizontal="right" vertical="center"/>
    </xf>
    <xf numFmtId="49" fontId="20" fillId="0" borderId="37" xfId="0" applyNumberFormat="1" applyFont="1" applyBorder="1" applyAlignment="1">
      <alignment horizontal="left" vertical="center" wrapText="1"/>
    </xf>
    <xf numFmtId="3" fontId="71" fillId="0" borderId="37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left" vertical="center" wrapText="1"/>
    </xf>
    <xf numFmtId="0" fontId="13" fillId="0" borderId="0" xfId="881" applyFont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 indent="1"/>
    </xf>
    <xf numFmtId="3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6" fillId="0" borderId="34" xfId="0" applyFont="1" applyBorder="1" applyAlignment="1">
      <alignment horizontal="center" vertical="center"/>
    </xf>
    <xf numFmtId="4" fontId="16" fillId="0" borderId="34" xfId="0" applyNumberFormat="1" applyFont="1" applyBorder="1" applyAlignment="1">
      <alignment horizontal="right" vertical="center"/>
    </xf>
    <xf numFmtId="0" fontId="16" fillId="0" borderId="34" xfId="0" applyFont="1" applyBorder="1" applyAlignment="1">
      <alignment vertical="center"/>
    </xf>
    <xf numFmtId="3" fontId="16" fillId="0" borderId="34" xfId="0" applyNumberFormat="1" applyFont="1" applyBorder="1" applyAlignment="1">
      <alignment horizontal="right" vertical="center"/>
    </xf>
    <xf numFmtId="0" fontId="15" fillId="0" borderId="37" xfId="0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71" fillId="0" borderId="37" xfId="0" applyFont="1" applyBorder="1" applyAlignment="1">
      <alignment horizontal="center" vertical="center"/>
    </xf>
    <xf numFmtId="4" fontId="71" fillId="0" borderId="37" xfId="0" applyNumberFormat="1" applyFont="1" applyBorder="1" applyAlignment="1">
      <alignment horizontal="right" vertical="center"/>
    </xf>
    <xf numFmtId="0" fontId="71" fillId="0" borderId="37" xfId="0" applyFont="1" applyBorder="1" applyAlignment="1">
      <alignment vertical="center"/>
    </xf>
    <xf numFmtId="179" fontId="16" fillId="0" borderId="37" xfId="931" applyNumberFormat="1" applyFont="1" applyBorder="1" applyAlignment="1">
      <alignment horizontal="right" vertical="center"/>
    </xf>
    <xf numFmtId="9" fontId="16" fillId="0" borderId="37" xfId="93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 wrapText="1"/>
    </xf>
    <xf numFmtId="179" fontId="16" fillId="0" borderId="0" xfId="931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49" fontId="69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40" xfId="0" applyNumberFormat="1" applyFont="1" applyBorder="1" applyAlignment="1">
      <alignment horizontal="right" vertical="center" indent="1"/>
    </xf>
    <xf numFmtId="0" fontId="16" fillId="0" borderId="0" xfId="0" applyFont="1" applyBorder="1" applyAlignment="1">
      <alignment horizontal="right" vertical="center" indent="1"/>
    </xf>
    <xf numFmtId="0" fontId="16" fillId="0" borderId="0" xfId="881" applyFont="1" applyAlignment="1">
      <alignment vertical="center"/>
      <protection/>
    </xf>
    <xf numFmtId="0" fontId="16" fillId="0" borderId="0" xfId="881" applyFont="1" applyAlignment="1">
      <alignment horizontal="center" vertical="center"/>
      <protection/>
    </xf>
    <xf numFmtId="0" fontId="20" fillId="0" borderId="0" xfId="881" applyFont="1" applyAlignment="1">
      <alignment vertical="center"/>
      <protection/>
    </xf>
    <xf numFmtId="0" fontId="70" fillId="0" borderId="0" xfId="881" applyFont="1" applyAlignment="1">
      <alignment vertical="center"/>
      <protection/>
    </xf>
    <xf numFmtId="0" fontId="16" fillId="0" borderId="0" xfId="881" applyFont="1" applyBorder="1" applyAlignment="1">
      <alignment horizontal="center" vertical="center"/>
      <protection/>
    </xf>
    <xf numFmtId="0" fontId="16" fillId="0" borderId="0" xfId="881" applyFont="1" applyBorder="1" applyAlignment="1">
      <alignment vertical="center"/>
      <protection/>
    </xf>
    <xf numFmtId="0" fontId="16" fillId="0" borderId="24" xfId="881" applyFont="1" applyBorder="1" applyAlignment="1">
      <alignment horizontal="center" vertical="center"/>
      <protection/>
    </xf>
    <xf numFmtId="0" fontId="16" fillId="0" borderId="23" xfId="881" applyFont="1" applyBorder="1" applyAlignment="1">
      <alignment horizontal="center" vertical="center"/>
      <protection/>
    </xf>
    <xf numFmtId="0" fontId="16" fillId="0" borderId="30" xfId="881" applyFont="1" applyBorder="1" applyAlignment="1">
      <alignment vertical="center"/>
      <protection/>
    </xf>
    <xf numFmtId="0" fontId="13" fillId="0" borderId="23" xfId="881" applyFont="1" applyBorder="1" applyAlignment="1">
      <alignment horizontal="center" vertical="center"/>
      <protection/>
    </xf>
    <xf numFmtId="0" fontId="14" fillId="0" borderId="41" xfId="881" applyFont="1" applyBorder="1" applyAlignment="1">
      <alignment vertical="center"/>
      <protection/>
    </xf>
    <xf numFmtId="0" fontId="13" fillId="0" borderId="24" xfId="881" applyFont="1" applyBorder="1" applyAlignment="1">
      <alignment horizontal="center" vertical="center"/>
      <protection/>
    </xf>
    <xf numFmtId="0" fontId="13" fillId="0" borderId="42" xfId="881" applyFont="1" applyBorder="1" applyAlignment="1">
      <alignment vertical="center"/>
      <protection/>
    </xf>
    <xf numFmtId="0" fontId="14" fillId="0" borderId="0" xfId="881" applyFont="1" applyAlignment="1">
      <alignment vertical="center"/>
      <protection/>
    </xf>
    <xf numFmtId="49" fontId="69" fillId="0" borderId="0" xfId="896" applyNumberFormat="1" applyFont="1" applyBorder="1" applyAlignment="1">
      <alignment horizontal="left" vertical="center" wrapText="1"/>
      <protection/>
    </xf>
    <xf numFmtId="49" fontId="13" fillId="0" borderId="0" xfId="896" applyNumberFormat="1" applyFont="1" applyBorder="1" applyAlignment="1">
      <alignment horizontal="left" vertical="center" wrapText="1"/>
      <protection/>
    </xf>
    <xf numFmtId="0" fontId="13" fillId="0" borderId="0" xfId="881" applyFont="1" applyAlignment="1">
      <alignment vertical="center"/>
      <protection/>
    </xf>
    <xf numFmtId="0" fontId="16" fillId="0" borderId="22" xfId="881" applyFont="1" applyBorder="1" applyAlignment="1">
      <alignment horizontal="center" vertical="center"/>
      <protection/>
    </xf>
    <xf numFmtId="0" fontId="15" fillId="0" borderId="26" xfId="881" applyFont="1" applyBorder="1" applyAlignment="1">
      <alignment vertical="center"/>
      <protection/>
    </xf>
    <xf numFmtId="0" fontId="16" fillId="0" borderId="26" xfId="881" applyFont="1" applyBorder="1" applyAlignment="1">
      <alignment vertical="center" wrapText="1"/>
      <protection/>
    </xf>
    <xf numFmtId="0" fontId="16" fillId="0" borderId="26" xfId="881" applyFont="1" applyBorder="1" applyAlignment="1">
      <alignment vertical="center"/>
      <protection/>
    </xf>
    <xf numFmtId="0" fontId="16" fillId="0" borderId="26" xfId="881" applyFont="1" applyBorder="1" applyAlignment="1">
      <alignment horizontal="left" vertical="center"/>
      <protection/>
    </xf>
    <xf numFmtId="0" fontId="20" fillId="0" borderId="41" xfId="881" applyFont="1" applyBorder="1" applyAlignment="1">
      <alignment vertical="center"/>
      <protection/>
    </xf>
    <xf numFmtId="0" fontId="15" fillId="0" borderId="22" xfId="881" applyFont="1" applyBorder="1" applyAlignment="1">
      <alignment horizontal="center" vertical="center"/>
      <protection/>
    </xf>
    <xf numFmtId="0" fontId="16" fillId="0" borderId="43" xfId="881" applyFont="1" applyBorder="1" applyAlignment="1">
      <alignment horizontal="center" vertical="center"/>
      <protection/>
    </xf>
    <xf numFmtId="0" fontId="20" fillId="0" borderId="44" xfId="881" applyFont="1" applyBorder="1" applyAlignment="1">
      <alignment vertical="center"/>
      <protection/>
    </xf>
    <xf numFmtId="0" fontId="61" fillId="0" borderId="26" xfId="881" applyFont="1" applyBorder="1" applyAlignment="1">
      <alignment vertical="center"/>
      <protection/>
    </xf>
    <xf numFmtId="0" fontId="22" fillId="0" borderId="16" xfId="889" applyNumberFormat="1" applyFont="1" applyFill="1" applyBorder="1" applyAlignment="1" applyProtection="1">
      <alignment horizontal="left" vertical="center"/>
      <protection/>
    </xf>
    <xf numFmtId="0" fontId="22" fillId="0" borderId="0" xfId="889" applyNumberFormat="1" applyFont="1" applyFill="1" applyBorder="1" applyAlignment="1" applyProtection="1">
      <alignment horizontal="left" vertical="center"/>
      <protection/>
    </xf>
    <xf numFmtId="0" fontId="22" fillId="0" borderId="45" xfId="889" applyNumberFormat="1" applyFont="1" applyFill="1" applyBorder="1" applyAlignment="1" applyProtection="1">
      <alignment horizontal="left" vertical="center"/>
      <protection/>
    </xf>
    <xf numFmtId="0" fontId="22" fillId="0" borderId="34" xfId="889" applyNumberFormat="1" applyFont="1" applyFill="1" applyBorder="1" applyAlignment="1" applyProtection="1">
      <alignment horizontal="left" vertical="center"/>
      <protection/>
    </xf>
    <xf numFmtId="49" fontId="22" fillId="0" borderId="34" xfId="889" applyNumberFormat="1" applyFont="1" applyFill="1" applyBorder="1" applyAlignment="1" applyProtection="1">
      <alignment horizontal="left" vertical="center"/>
      <protection/>
    </xf>
    <xf numFmtId="49" fontId="23" fillId="52" borderId="0" xfId="889" applyNumberFormat="1" applyFont="1" applyFill="1" applyBorder="1" applyAlignment="1" applyProtection="1">
      <alignment horizontal="left" vertical="center" wrapText="1"/>
      <protection/>
    </xf>
    <xf numFmtId="0" fontId="22" fillId="0" borderId="0" xfId="889" applyNumberFormat="1" applyFont="1" applyFill="1" applyBorder="1" applyAlignment="1" applyProtection="1">
      <alignment horizontal="left" vertical="center" wrapText="1"/>
      <protection/>
    </xf>
    <xf numFmtId="0" fontId="23" fillId="0" borderId="0" xfId="889" applyNumberFormat="1" applyFont="1" applyFill="1" applyBorder="1" applyAlignment="1" applyProtection="1">
      <alignment horizontal="left" vertical="center" wrapText="1"/>
      <protection/>
    </xf>
    <xf numFmtId="49" fontId="23" fillId="0" borderId="34" xfId="889" applyNumberFormat="1" applyFont="1" applyFill="1" applyBorder="1" applyAlignment="1" applyProtection="1">
      <alignment horizontal="left" vertical="center" wrapText="1"/>
      <protection/>
    </xf>
    <xf numFmtId="49" fontId="23" fillId="52" borderId="25" xfId="889" applyNumberFormat="1" applyFont="1" applyFill="1" applyBorder="1" applyAlignment="1" applyProtection="1">
      <alignment horizontal="left" vertical="center" wrapText="1"/>
      <protection/>
    </xf>
    <xf numFmtId="174" fontId="64" fillId="0" borderId="0" xfId="0" applyNumberFormat="1" applyFont="1" applyBorder="1" applyAlignment="1">
      <alignment/>
    </xf>
    <xf numFmtId="0" fontId="6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4" fontId="22" fillId="0" borderId="0" xfId="889" applyNumberFormat="1" applyFont="1" applyAlignment="1">
      <alignment vertical="center"/>
      <protection/>
    </xf>
    <xf numFmtId="0" fontId="11" fillId="54" borderId="0" xfId="879" applyFont="1" applyFill="1" applyAlignment="1" applyProtection="1">
      <alignment horizontal="left"/>
      <protection/>
    </xf>
    <xf numFmtId="0" fontId="39" fillId="54" borderId="0" xfId="879" applyFont="1" applyFill="1" applyAlignment="1" applyProtection="1">
      <alignment horizontal="left"/>
      <protection/>
    </xf>
    <xf numFmtId="0" fontId="16" fillId="0" borderId="0" xfId="879" applyAlignment="1" applyProtection="1">
      <alignment horizontal="left" vertical="top"/>
      <protection/>
    </xf>
    <xf numFmtId="0" fontId="11" fillId="38" borderId="46" xfId="879" applyFont="1" applyFill="1" applyBorder="1" applyAlignment="1" applyProtection="1">
      <alignment horizontal="center" vertical="center" wrapText="1"/>
      <protection/>
    </xf>
    <xf numFmtId="0" fontId="11" fillId="38" borderId="47" xfId="879" applyFont="1" applyFill="1" applyBorder="1" applyAlignment="1" applyProtection="1">
      <alignment horizontal="center" vertical="center" wrapText="1"/>
      <protection/>
    </xf>
    <xf numFmtId="0" fontId="11" fillId="38" borderId="48" xfId="879" applyFont="1" applyFill="1" applyBorder="1" applyAlignment="1" applyProtection="1">
      <alignment horizontal="center" vertical="center" wrapText="1"/>
      <protection/>
    </xf>
    <xf numFmtId="0" fontId="39" fillId="38" borderId="49" xfId="879" applyFont="1" applyFill="1" applyBorder="1" applyAlignment="1" applyProtection="1">
      <alignment horizontal="center" vertical="center" wrapText="1"/>
      <protection/>
    </xf>
    <xf numFmtId="0" fontId="39" fillId="38" borderId="48" xfId="879" applyFont="1" applyFill="1" applyBorder="1" applyAlignment="1" applyProtection="1">
      <alignment horizontal="center" vertical="center" wrapText="1"/>
      <protection/>
    </xf>
    <xf numFmtId="183" fontId="11" fillId="38" borderId="50" xfId="879" applyNumberFormat="1" applyFont="1" applyFill="1" applyBorder="1" applyAlignment="1" applyProtection="1">
      <alignment horizontal="center" vertical="center"/>
      <protection/>
    </xf>
    <xf numFmtId="183" fontId="11" fillId="38" borderId="51" xfId="879" applyNumberFormat="1" applyFont="1" applyFill="1" applyBorder="1" applyAlignment="1" applyProtection="1">
      <alignment horizontal="center" vertical="center"/>
      <protection/>
    </xf>
    <xf numFmtId="183" fontId="11" fillId="38" borderId="52" xfId="879" applyNumberFormat="1" applyFont="1" applyFill="1" applyBorder="1" applyAlignment="1" applyProtection="1">
      <alignment horizontal="center" vertical="center"/>
      <protection/>
    </xf>
    <xf numFmtId="183" fontId="39" fillId="38" borderId="53" xfId="879" applyNumberFormat="1" applyFont="1" applyFill="1" applyBorder="1" applyAlignment="1" applyProtection="1">
      <alignment horizontal="center" vertical="center"/>
      <protection/>
    </xf>
    <xf numFmtId="183" fontId="39" fillId="38" borderId="52" xfId="879" applyNumberFormat="1" applyFont="1" applyFill="1" applyBorder="1" applyAlignment="1" applyProtection="1">
      <alignment horizontal="center" vertical="center"/>
      <protection/>
    </xf>
    <xf numFmtId="0" fontId="39" fillId="54" borderId="54" xfId="879" applyFont="1" applyFill="1" applyBorder="1" applyAlignment="1" applyProtection="1">
      <alignment horizontal="left"/>
      <protection/>
    </xf>
    <xf numFmtId="0" fontId="40" fillId="0" borderId="55" xfId="879" applyFont="1" applyBorder="1" applyAlignment="1" applyProtection="1">
      <alignment horizontal="left" vertical="center"/>
      <protection/>
    </xf>
    <xf numFmtId="0" fontId="40" fillId="0" borderId="55" xfId="879" applyFont="1" applyBorder="1" applyAlignment="1" applyProtection="1">
      <alignment horizontal="center" vertical="center"/>
      <protection/>
    </xf>
    <xf numFmtId="184" fontId="40" fillId="0" borderId="55" xfId="879" applyNumberFormat="1" applyFont="1" applyBorder="1" applyAlignment="1" applyProtection="1">
      <alignment horizontal="right" vertical="center"/>
      <protection/>
    </xf>
    <xf numFmtId="185" fontId="40" fillId="0" borderId="55" xfId="879" applyNumberFormat="1" applyFont="1" applyBorder="1" applyAlignment="1" applyProtection="1">
      <alignment horizontal="right" vertical="center"/>
      <protection/>
    </xf>
    <xf numFmtId="0" fontId="41" fillId="0" borderId="0" xfId="879" applyFont="1" applyAlignment="1" applyProtection="1">
      <alignment horizontal="left" vertical="center"/>
      <protection/>
    </xf>
    <xf numFmtId="0" fontId="40" fillId="0" borderId="0" xfId="879" applyFont="1" applyAlignment="1" applyProtection="1">
      <alignment horizontal="left" vertical="center"/>
      <protection/>
    </xf>
    <xf numFmtId="0" fontId="42" fillId="0" borderId="0" xfId="879" applyFont="1" applyAlignment="1" applyProtection="1">
      <alignment horizontal="center" vertical="center"/>
      <protection/>
    </xf>
    <xf numFmtId="0" fontId="42" fillId="0" borderId="0" xfId="879" applyFont="1" applyAlignment="1" applyProtection="1">
      <alignment horizontal="left" vertical="center"/>
      <protection/>
    </xf>
    <xf numFmtId="184" fontId="42" fillId="0" borderId="0" xfId="879" applyNumberFormat="1" applyFont="1" applyAlignment="1" applyProtection="1">
      <alignment horizontal="right" vertical="center"/>
      <protection/>
    </xf>
    <xf numFmtId="185" fontId="42" fillId="0" borderId="0" xfId="879" applyNumberFormat="1" applyFont="1" applyAlignment="1" applyProtection="1">
      <alignment horizontal="right" vertical="center"/>
      <protection/>
    </xf>
    <xf numFmtId="0" fontId="39" fillId="0" borderId="0" xfId="879" applyFont="1" applyAlignment="1" applyProtection="1">
      <alignment horizontal="center" vertical="center"/>
      <protection/>
    </xf>
    <xf numFmtId="0" fontId="39" fillId="0" borderId="0" xfId="879" applyFont="1" applyAlignment="1" applyProtection="1">
      <alignment horizontal="left" vertical="center"/>
      <protection/>
    </xf>
    <xf numFmtId="0" fontId="39" fillId="0" borderId="0" xfId="879" applyFont="1" applyAlignment="1" applyProtection="1">
      <alignment horizontal="left" vertical="center" wrapText="1"/>
      <protection/>
    </xf>
    <xf numFmtId="184" fontId="39" fillId="0" borderId="0" xfId="879" applyNumberFormat="1" applyFont="1" applyAlignment="1" applyProtection="1">
      <alignment horizontal="right" vertical="center"/>
      <protection/>
    </xf>
    <xf numFmtId="186" fontId="39" fillId="0" borderId="0" xfId="879" applyNumberFormat="1" applyFont="1" applyAlignment="1" applyProtection="1">
      <alignment horizontal="right" vertical="center"/>
      <protection/>
    </xf>
    <xf numFmtId="185" fontId="39" fillId="0" borderId="0" xfId="879" applyNumberFormat="1" applyFont="1" applyAlignment="1" applyProtection="1">
      <alignment horizontal="right" vertical="center"/>
      <protection/>
    </xf>
    <xf numFmtId="187" fontId="39" fillId="0" borderId="0" xfId="879" applyNumberFormat="1" applyFont="1" applyAlignment="1" applyProtection="1">
      <alignment horizontal="right" vertical="center"/>
      <protection/>
    </xf>
    <xf numFmtId="188" fontId="39" fillId="0" borderId="0" xfId="879" applyNumberFormat="1" applyFont="1" applyAlignment="1" applyProtection="1">
      <alignment horizontal="right" vertical="center"/>
      <protection/>
    </xf>
    <xf numFmtId="0" fontId="40" fillId="0" borderId="0" xfId="879" applyFont="1" applyAlignment="1" applyProtection="1">
      <alignment horizontal="center" vertical="center"/>
      <protection/>
    </xf>
    <xf numFmtId="184" fontId="40" fillId="0" borderId="0" xfId="879" applyNumberFormat="1" applyFont="1" applyAlignment="1" applyProtection="1">
      <alignment horizontal="right" vertical="center"/>
      <protection/>
    </xf>
    <xf numFmtId="185" fontId="40" fillId="0" borderId="0" xfId="879" applyNumberFormat="1" applyFont="1" applyAlignment="1" applyProtection="1">
      <alignment horizontal="right" vertical="center"/>
      <protection/>
    </xf>
    <xf numFmtId="0" fontId="43" fillId="0" borderId="0" xfId="879" applyFont="1" applyAlignment="1" applyProtection="1">
      <alignment horizontal="left" vertical="center"/>
      <protection/>
    </xf>
    <xf numFmtId="0" fontId="44" fillId="0" borderId="0" xfId="879" applyFont="1" applyAlignment="1" applyProtection="1">
      <alignment horizontal="left" vertical="center"/>
      <protection/>
    </xf>
    <xf numFmtId="184" fontId="44" fillId="0" borderId="0" xfId="879" applyNumberFormat="1" applyFont="1" applyAlignment="1" applyProtection="1">
      <alignment horizontal="right" vertical="center"/>
      <protection/>
    </xf>
    <xf numFmtId="185" fontId="44" fillId="0" borderId="0" xfId="879" applyNumberFormat="1" applyFont="1" applyAlignment="1" applyProtection="1">
      <alignment horizontal="right" vertical="center"/>
      <protection/>
    </xf>
    <xf numFmtId="0" fontId="10" fillId="0" borderId="56" xfId="0" applyFont="1" applyBorder="1" applyAlignment="1">
      <alignment horizontal="center"/>
    </xf>
    <xf numFmtId="49" fontId="10" fillId="0" borderId="56" xfId="0" applyNumberFormat="1" applyFont="1" applyBorder="1" applyAlignment="1">
      <alignment horizontal="center" wrapText="1"/>
    </xf>
    <xf numFmtId="49" fontId="11" fillId="0" borderId="56" xfId="0" applyNumberFormat="1" applyFont="1" applyBorder="1" applyAlignment="1">
      <alignment horizontal="left" wrapText="1"/>
    </xf>
    <xf numFmtId="49" fontId="3" fillId="0" borderId="56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left" wrapText="1"/>
    </xf>
    <xf numFmtId="0" fontId="3" fillId="0" borderId="56" xfId="0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/>
    </xf>
    <xf numFmtId="49" fontId="3" fillId="0" borderId="56" xfId="0" applyNumberFormat="1" applyFont="1" applyFill="1" applyBorder="1" applyAlignment="1">
      <alignment horizontal="left"/>
    </xf>
    <xf numFmtId="0" fontId="13" fillId="0" borderId="56" xfId="0" applyFont="1" applyBorder="1" applyAlignment="1">
      <alignment wrapText="1"/>
    </xf>
    <xf numFmtId="3" fontId="9" fillId="0" borderId="56" xfId="0" applyNumberFormat="1" applyFont="1" applyBorder="1" applyAlignment="1">
      <alignment/>
    </xf>
    <xf numFmtId="49" fontId="3" fillId="0" borderId="5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22" fillId="0" borderId="0" xfId="883" applyNumberFormat="1" applyFont="1" applyFill="1" applyBorder="1" applyAlignment="1" applyProtection="1">
      <alignment horizontal="left" vertical="center" wrapText="1"/>
      <protection/>
    </xf>
    <xf numFmtId="49" fontId="22" fillId="52" borderId="25" xfId="0" applyNumberFormat="1" applyFont="1" applyFill="1" applyBorder="1" applyAlignment="1" applyProtection="1">
      <alignment horizontal="left" vertical="center"/>
      <protection/>
    </xf>
    <xf numFmtId="49" fontId="23" fillId="52" borderId="25" xfId="0" applyNumberFormat="1" applyFont="1" applyFill="1" applyBorder="1" applyAlignment="1" applyProtection="1">
      <alignment horizontal="left" vertical="center"/>
      <protection/>
    </xf>
    <xf numFmtId="4" fontId="23" fillId="52" borderId="25" xfId="0" applyNumberFormat="1" applyFont="1" applyFill="1" applyBorder="1" applyAlignment="1" applyProtection="1">
      <alignment horizontal="right" vertical="center"/>
      <protection/>
    </xf>
    <xf numFmtId="49" fontId="23" fillId="52" borderId="25" xfId="0" applyNumberFormat="1" applyFont="1" applyFill="1" applyBorder="1" applyAlignment="1" applyProtection="1">
      <alignment horizontal="righ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49" fontId="22" fillId="0" borderId="33" xfId="883" applyNumberFormat="1" applyFont="1" applyFill="1" applyBorder="1" applyAlignment="1" applyProtection="1">
      <alignment horizontal="left" vertical="center"/>
      <protection/>
    </xf>
    <xf numFmtId="4" fontId="22" fillId="0" borderId="33" xfId="883" applyNumberFormat="1" applyFont="1" applyFill="1" applyBorder="1" applyAlignment="1" applyProtection="1">
      <alignment horizontal="right" vertical="center"/>
      <protection/>
    </xf>
    <xf numFmtId="0" fontId="22" fillId="0" borderId="0" xfId="889" applyFont="1" applyFill="1" applyAlignment="1">
      <alignment vertical="center"/>
      <protection/>
    </xf>
    <xf numFmtId="49" fontId="16" fillId="0" borderId="0" xfId="889" applyNumberFormat="1" applyFont="1" applyFill="1" applyBorder="1" applyAlignment="1" applyProtection="1">
      <alignment horizontal="left" vertical="center"/>
      <protection/>
    </xf>
    <xf numFmtId="4" fontId="16" fillId="0" borderId="0" xfId="889" applyNumberFormat="1" applyFont="1" applyFill="1" applyBorder="1" applyAlignment="1" applyProtection="1">
      <alignment horizontal="right" vertical="center"/>
      <protection/>
    </xf>
    <xf numFmtId="0" fontId="16" fillId="0" borderId="0" xfId="889" applyFont="1" applyFill="1" applyAlignment="1">
      <alignment vertical="center"/>
      <protection/>
    </xf>
    <xf numFmtId="3" fontId="24" fillId="0" borderId="23" xfId="883" applyNumberFormat="1" applyFont="1" applyFill="1" applyBorder="1" applyAlignment="1" applyProtection="1">
      <alignment horizontal="left" vertical="center"/>
      <protection/>
    </xf>
    <xf numFmtId="3" fontId="22" fillId="0" borderId="27" xfId="889" applyNumberFormat="1" applyFont="1" applyFill="1" applyBorder="1" applyAlignment="1" applyProtection="1">
      <alignment horizontal="left" vertical="center"/>
      <protection/>
    </xf>
    <xf numFmtId="3" fontId="23" fillId="0" borderId="29" xfId="889" applyNumberFormat="1" applyFont="1" applyFill="1" applyBorder="1" applyAlignment="1" applyProtection="1">
      <alignment horizontal="left" vertical="center"/>
      <protection/>
    </xf>
    <xf numFmtId="3" fontId="22" fillId="52" borderId="25" xfId="889" applyNumberFormat="1" applyFont="1" applyFill="1" applyBorder="1" applyAlignment="1" applyProtection="1">
      <alignment horizontal="left" vertical="center"/>
      <protection/>
    </xf>
    <xf numFmtId="3" fontId="22" fillId="52" borderId="0" xfId="889" applyNumberFormat="1" applyFont="1" applyFill="1" applyBorder="1" applyAlignment="1" applyProtection="1">
      <alignment horizontal="left" vertical="center"/>
      <protection/>
    </xf>
    <xf numFmtId="3" fontId="22" fillId="52" borderId="25" xfId="0" applyNumberFormat="1" applyFont="1" applyFill="1" applyBorder="1" applyAlignment="1" applyProtection="1">
      <alignment horizontal="left" vertical="center"/>
      <protection/>
    </xf>
    <xf numFmtId="3" fontId="22" fillId="0" borderId="0" xfId="889" applyNumberFormat="1" applyFont="1" applyAlignment="1">
      <alignment vertical="center"/>
      <protection/>
    </xf>
    <xf numFmtId="0" fontId="16" fillId="0" borderId="26" xfId="883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52" borderId="25" xfId="0" applyNumberFormat="1" applyFont="1" applyFill="1" applyBorder="1" applyAlignment="1" applyProtection="1">
      <alignment horizontal="left" vertical="center"/>
      <protection/>
    </xf>
    <xf numFmtId="49" fontId="23" fillId="52" borderId="25" xfId="0" applyNumberFormat="1" applyFont="1" applyFill="1" applyBorder="1" applyAlignment="1" applyProtection="1">
      <alignment horizontal="left" vertical="center"/>
      <protection/>
    </xf>
    <xf numFmtId="4" fontId="23" fillId="52" borderId="25" xfId="0" applyNumberFormat="1" applyFont="1" applyFill="1" applyBorder="1" applyAlignment="1" applyProtection="1">
      <alignment horizontal="right" vertical="center"/>
      <protection/>
    </xf>
    <xf numFmtId="49" fontId="23" fillId="52" borderId="25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vertical="center"/>
    </xf>
    <xf numFmtId="49" fontId="16" fillId="0" borderId="0" xfId="889" applyNumberFormat="1" applyFont="1" applyFill="1" applyBorder="1" applyAlignment="1" applyProtection="1">
      <alignment horizontal="left" vertical="center" wrapText="1"/>
      <protection/>
    </xf>
    <xf numFmtId="0" fontId="16" fillId="0" borderId="0" xfId="889" applyFont="1" applyAlignment="1">
      <alignment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49" fontId="23" fillId="0" borderId="0" xfId="889" applyNumberFormat="1" applyFont="1" applyFill="1" applyBorder="1" applyAlignment="1" applyProtection="1">
      <alignment horizontal="left" vertical="center"/>
      <protection/>
    </xf>
    <xf numFmtId="0" fontId="22" fillId="0" borderId="0" xfId="889" applyNumberFormat="1" applyFont="1" applyFill="1" applyBorder="1" applyAlignment="1" applyProtection="1">
      <alignment vertical="center"/>
      <protection/>
    </xf>
    <xf numFmtId="0" fontId="22" fillId="0" borderId="25" xfId="889" applyNumberFormat="1" applyFont="1" applyFill="1" applyBorder="1" applyAlignment="1" applyProtection="1">
      <alignment horizontal="left" vertical="center"/>
      <protection/>
    </xf>
    <xf numFmtId="49" fontId="23" fillId="0" borderId="25" xfId="889" applyNumberFormat="1" applyFont="1" applyFill="1" applyBorder="1" applyAlignment="1" applyProtection="1">
      <alignment horizontal="left" vertical="center"/>
      <protection/>
    </xf>
    <xf numFmtId="0" fontId="22" fillId="0" borderId="57" xfId="889" applyNumberFormat="1" applyFont="1" applyFill="1" applyBorder="1" applyAlignment="1" applyProtection="1">
      <alignment horizontal="left" vertical="center"/>
      <protection/>
    </xf>
    <xf numFmtId="0" fontId="22" fillId="0" borderId="58" xfId="889" applyNumberFormat="1" applyFont="1" applyFill="1" applyBorder="1" applyAlignment="1" applyProtection="1">
      <alignment horizontal="left" vertical="center"/>
      <protection/>
    </xf>
    <xf numFmtId="49" fontId="22" fillId="52" borderId="24" xfId="889" applyNumberFormat="1" applyFont="1" applyFill="1" applyBorder="1" applyAlignment="1" applyProtection="1">
      <alignment horizontal="left" vertical="center"/>
      <protection/>
    </xf>
    <xf numFmtId="4" fontId="23" fillId="52" borderId="57" xfId="889" applyNumberFormat="1" applyFont="1" applyFill="1" applyBorder="1" applyAlignment="1" applyProtection="1">
      <alignment horizontal="right" vertical="center"/>
      <protection/>
    </xf>
    <xf numFmtId="49" fontId="22" fillId="52" borderId="22" xfId="889" applyNumberFormat="1" applyFont="1" applyFill="1" applyBorder="1" applyAlignment="1" applyProtection="1">
      <alignment horizontal="left" vertical="center"/>
      <protection/>
    </xf>
    <xf numFmtId="4" fontId="23" fillId="52" borderId="58" xfId="889" applyNumberFormat="1" applyFont="1" applyFill="1" applyBorder="1" applyAlignment="1" applyProtection="1">
      <alignment horizontal="right" vertical="center"/>
      <protection/>
    </xf>
    <xf numFmtId="49" fontId="22" fillId="0" borderId="22" xfId="889" applyNumberFormat="1" applyFont="1" applyFill="1" applyBorder="1" applyAlignment="1" applyProtection="1">
      <alignment horizontal="left" vertical="center"/>
      <protection/>
    </xf>
    <xf numFmtId="4" fontId="22" fillId="0" borderId="58" xfId="889" applyNumberFormat="1" applyFont="1" applyFill="1" applyBorder="1" applyAlignment="1" applyProtection="1">
      <alignment horizontal="right" vertical="center"/>
      <protection/>
    </xf>
    <xf numFmtId="49" fontId="22" fillId="0" borderId="59" xfId="889" applyNumberFormat="1" applyFont="1" applyFill="1" applyBorder="1" applyAlignment="1" applyProtection="1">
      <alignment horizontal="left" vertical="center"/>
      <protection/>
    </xf>
    <xf numFmtId="4" fontId="22" fillId="0" borderId="60" xfId="889" applyNumberFormat="1" applyFont="1" applyFill="1" applyBorder="1" applyAlignment="1" applyProtection="1">
      <alignment horizontal="right" vertical="center"/>
      <protection/>
    </xf>
    <xf numFmtId="0" fontId="22" fillId="0" borderId="61" xfId="889" applyNumberFormat="1" applyFont="1" applyFill="1" applyBorder="1" applyAlignment="1" applyProtection="1">
      <alignment vertical="center"/>
      <protection/>
    </xf>
    <xf numFmtId="0" fontId="22" fillId="0" borderId="39" xfId="889" applyNumberFormat="1" applyFont="1" applyFill="1" applyBorder="1" applyAlignment="1" applyProtection="1">
      <alignment vertical="center"/>
      <protection/>
    </xf>
    <xf numFmtId="4" fontId="23" fillId="0" borderId="39" xfId="889" applyNumberFormat="1" applyFont="1" applyFill="1" applyBorder="1" applyAlignment="1" applyProtection="1">
      <alignment horizontal="right" vertical="center"/>
      <protection/>
    </xf>
    <xf numFmtId="49" fontId="23" fillId="0" borderId="0" xfId="889" applyNumberFormat="1" applyFont="1" applyFill="1" applyBorder="1" applyAlignment="1" applyProtection="1">
      <alignment horizontal="right" vertical="center"/>
      <protection/>
    </xf>
    <xf numFmtId="4" fontId="23" fillId="0" borderId="58" xfId="889" applyNumberFormat="1" applyFont="1" applyFill="1" applyBorder="1" applyAlignment="1" applyProtection="1">
      <alignment horizontal="right" vertical="center"/>
      <protection/>
    </xf>
    <xf numFmtId="0" fontId="39" fillId="54" borderId="0" xfId="880" applyFont="1" applyFill="1" applyAlignment="1" applyProtection="1">
      <alignment horizontal="left"/>
      <protection/>
    </xf>
    <xf numFmtId="0" fontId="16" fillId="0" borderId="0" xfId="880" applyAlignment="1" applyProtection="1">
      <alignment horizontal="left" vertical="top"/>
      <protection/>
    </xf>
    <xf numFmtId="0" fontId="39" fillId="38" borderId="49" xfId="880" applyFont="1" applyFill="1" applyBorder="1" applyAlignment="1" applyProtection="1">
      <alignment horizontal="center" vertical="center" wrapText="1"/>
      <protection/>
    </xf>
    <xf numFmtId="0" fontId="39" fillId="38" borderId="48" xfId="880" applyFont="1" applyFill="1" applyBorder="1" applyAlignment="1" applyProtection="1">
      <alignment horizontal="center" vertical="center" wrapText="1"/>
      <protection/>
    </xf>
    <xf numFmtId="183" fontId="39" fillId="38" borderId="53" xfId="880" applyNumberFormat="1" applyFont="1" applyFill="1" applyBorder="1" applyAlignment="1" applyProtection="1">
      <alignment horizontal="center" vertical="center"/>
      <protection/>
    </xf>
    <xf numFmtId="183" fontId="39" fillId="38" borderId="52" xfId="880" applyNumberFormat="1" applyFont="1" applyFill="1" applyBorder="1" applyAlignment="1" applyProtection="1">
      <alignment horizontal="center" vertical="center"/>
      <protection/>
    </xf>
    <xf numFmtId="0" fontId="39" fillId="54" borderId="54" xfId="880" applyFont="1" applyFill="1" applyBorder="1" applyAlignment="1" applyProtection="1">
      <alignment horizontal="left"/>
      <protection/>
    </xf>
    <xf numFmtId="0" fontId="41" fillId="0" borderId="0" xfId="880" applyFont="1" applyAlignment="1" applyProtection="1">
      <alignment horizontal="left" vertical="center"/>
      <protection/>
    </xf>
    <xf numFmtId="0" fontId="40" fillId="0" borderId="0" xfId="880" applyFont="1" applyAlignment="1" applyProtection="1">
      <alignment horizontal="left" vertical="center"/>
      <protection/>
    </xf>
    <xf numFmtId="0" fontId="42" fillId="0" borderId="0" xfId="880" applyFont="1" applyAlignment="1" applyProtection="1">
      <alignment horizontal="left" vertical="center"/>
      <protection/>
    </xf>
    <xf numFmtId="0" fontId="39" fillId="0" borderId="0" xfId="880" applyFont="1" applyAlignment="1" applyProtection="1">
      <alignment horizontal="left" vertical="center"/>
      <protection/>
    </xf>
    <xf numFmtId="188" fontId="39" fillId="0" borderId="0" xfId="880" applyNumberFormat="1" applyFont="1" applyAlignment="1" applyProtection="1">
      <alignment horizontal="right" vertical="center"/>
      <protection/>
    </xf>
    <xf numFmtId="0" fontId="45" fillId="0" borderId="0" xfId="880" applyFont="1" applyAlignment="1" applyProtection="1">
      <alignment horizontal="left" vertical="center"/>
      <protection/>
    </xf>
    <xf numFmtId="188" fontId="45" fillId="0" borderId="0" xfId="880" applyNumberFormat="1" applyFont="1" applyAlignment="1" applyProtection="1">
      <alignment horizontal="right" vertical="center"/>
      <protection/>
    </xf>
    <xf numFmtId="0" fontId="43" fillId="0" borderId="0" xfId="880" applyFont="1" applyAlignment="1" applyProtection="1">
      <alignment horizontal="left" vertical="center"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49" fontId="70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39" fillId="0" borderId="0" xfId="879" applyNumberFormat="1" applyFont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41" fillId="0" borderId="56" xfId="880" applyFont="1" applyBorder="1" applyAlignment="1" applyProtection="1">
      <alignment horizontal="left" vertical="center"/>
      <protection/>
    </xf>
    <xf numFmtId="0" fontId="42" fillId="0" borderId="56" xfId="880" applyFont="1" applyBorder="1" applyAlignment="1" applyProtection="1">
      <alignment horizontal="center" vertical="center"/>
      <protection/>
    </xf>
    <xf numFmtId="0" fontId="42" fillId="0" borderId="56" xfId="880" applyFont="1" applyBorder="1" applyAlignment="1" applyProtection="1">
      <alignment horizontal="left" vertical="center"/>
      <protection/>
    </xf>
    <xf numFmtId="184" fontId="42" fillId="0" borderId="56" xfId="880" applyNumberFormat="1" applyFont="1" applyBorder="1" applyAlignment="1" applyProtection="1">
      <alignment horizontal="right" vertical="center"/>
      <protection/>
    </xf>
    <xf numFmtId="185" fontId="42" fillId="0" borderId="56" xfId="880" applyNumberFormat="1" applyFont="1" applyBorder="1" applyAlignment="1" applyProtection="1">
      <alignment horizontal="right" vertical="center"/>
      <protection/>
    </xf>
    <xf numFmtId="0" fontId="39" fillId="0" borderId="56" xfId="880" applyFont="1" applyBorder="1" applyAlignment="1" applyProtection="1">
      <alignment horizontal="center" vertical="center"/>
      <protection/>
    </xf>
    <xf numFmtId="0" fontId="39" fillId="0" borderId="56" xfId="880" applyFont="1" applyBorder="1" applyAlignment="1" applyProtection="1">
      <alignment horizontal="left" vertical="center"/>
      <protection/>
    </xf>
    <xf numFmtId="0" fontId="39" fillId="0" borderId="56" xfId="880" applyFont="1" applyBorder="1" applyAlignment="1" applyProtection="1">
      <alignment horizontal="left" vertical="center" wrapText="1"/>
      <protection/>
    </xf>
    <xf numFmtId="184" fontId="39" fillId="0" borderId="56" xfId="880" applyNumberFormat="1" applyFont="1" applyBorder="1" applyAlignment="1" applyProtection="1">
      <alignment horizontal="right" vertical="center"/>
      <protection/>
    </xf>
    <xf numFmtId="186" fontId="39" fillId="0" borderId="56" xfId="880" applyNumberFormat="1" applyFont="1" applyBorder="1" applyAlignment="1" applyProtection="1">
      <alignment horizontal="right" vertical="center"/>
      <protection/>
    </xf>
    <xf numFmtId="185" fontId="39" fillId="0" borderId="56" xfId="880" applyNumberFormat="1" applyFont="1" applyBorder="1" applyAlignment="1" applyProtection="1">
      <alignment horizontal="right" vertical="center"/>
      <protection/>
    </xf>
    <xf numFmtId="0" fontId="45" fillId="0" borderId="56" xfId="880" applyFont="1" applyBorder="1" applyAlignment="1" applyProtection="1">
      <alignment horizontal="center" vertical="center"/>
      <protection/>
    </xf>
    <xf numFmtId="0" fontId="45" fillId="0" borderId="56" xfId="880" applyFont="1" applyBorder="1" applyAlignment="1" applyProtection="1">
      <alignment horizontal="left" vertical="center"/>
      <protection/>
    </xf>
    <xf numFmtId="0" fontId="45" fillId="0" borderId="56" xfId="880" applyFont="1" applyBorder="1" applyAlignment="1" applyProtection="1">
      <alignment horizontal="left" vertical="center" wrapText="1"/>
      <protection/>
    </xf>
    <xf numFmtId="184" fontId="45" fillId="0" borderId="56" xfId="880" applyNumberFormat="1" applyFont="1" applyBorder="1" applyAlignment="1" applyProtection="1">
      <alignment horizontal="right" vertical="center"/>
      <protection/>
    </xf>
    <xf numFmtId="186" fontId="45" fillId="0" borderId="56" xfId="880" applyNumberFormat="1" applyFont="1" applyBorder="1" applyAlignment="1" applyProtection="1">
      <alignment horizontal="right" vertical="center"/>
      <protection/>
    </xf>
    <xf numFmtId="185" fontId="45" fillId="0" borderId="56" xfId="880" applyNumberFormat="1" applyFont="1" applyBorder="1" applyAlignment="1" applyProtection="1">
      <alignment horizontal="right" vertical="center"/>
      <protection/>
    </xf>
    <xf numFmtId="0" fontId="41" fillId="0" borderId="62" xfId="880" applyFont="1" applyBorder="1" applyAlignment="1" applyProtection="1">
      <alignment horizontal="left" vertical="center"/>
      <protection/>
    </xf>
    <xf numFmtId="0" fontId="41" fillId="0" borderId="63" xfId="880" applyFont="1" applyBorder="1" applyAlignment="1" applyProtection="1">
      <alignment horizontal="left" vertical="center"/>
      <protection/>
    </xf>
    <xf numFmtId="0" fontId="39" fillId="0" borderId="62" xfId="880" applyFont="1" applyBorder="1" applyAlignment="1" applyProtection="1">
      <alignment horizontal="center" vertical="center"/>
      <protection/>
    </xf>
    <xf numFmtId="187" fontId="39" fillId="0" borderId="63" xfId="880" applyNumberFormat="1" applyFont="1" applyBorder="1" applyAlignment="1" applyProtection="1">
      <alignment horizontal="right" vertical="center"/>
      <protection/>
    </xf>
    <xf numFmtId="0" fontId="45" fillId="0" borderId="62" xfId="880" applyFont="1" applyBorder="1" applyAlignment="1" applyProtection="1">
      <alignment horizontal="center" vertical="center"/>
      <protection/>
    </xf>
    <xf numFmtId="187" fontId="45" fillId="0" borderId="63" xfId="880" applyNumberFormat="1" applyFont="1" applyBorder="1" applyAlignment="1" applyProtection="1">
      <alignment horizontal="right" vertical="center"/>
      <protection/>
    </xf>
    <xf numFmtId="0" fontId="43" fillId="0" borderId="31" xfId="880" applyFont="1" applyBorder="1" applyAlignment="1" applyProtection="1">
      <alignment horizontal="left" vertical="center"/>
      <protection/>
    </xf>
    <xf numFmtId="0" fontId="43" fillId="0" borderId="64" xfId="880" applyFont="1" applyBorder="1" applyAlignment="1" applyProtection="1">
      <alignment horizontal="left" vertical="center"/>
      <protection/>
    </xf>
    <xf numFmtId="0" fontId="44" fillId="0" borderId="64" xfId="880" applyFont="1" applyBorder="1" applyAlignment="1" applyProtection="1">
      <alignment horizontal="left" vertical="center"/>
      <protection/>
    </xf>
    <xf numFmtId="184" fontId="44" fillId="0" borderId="64" xfId="880" applyNumberFormat="1" applyFont="1" applyBorder="1" applyAlignment="1" applyProtection="1">
      <alignment horizontal="right" vertical="center"/>
      <protection/>
    </xf>
    <xf numFmtId="185" fontId="44" fillId="0" borderId="64" xfId="880" applyNumberFormat="1" applyFont="1" applyBorder="1" applyAlignment="1" applyProtection="1">
      <alignment horizontal="right" vertical="center"/>
      <protection/>
    </xf>
    <xf numFmtId="0" fontId="43" fillId="0" borderId="32" xfId="880" applyFont="1" applyBorder="1" applyAlignment="1" applyProtection="1">
      <alignment horizontal="left" vertical="center"/>
      <protection/>
    </xf>
    <xf numFmtId="0" fontId="11" fillId="38" borderId="65" xfId="880" applyFont="1" applyFill="1" applyBorder="1" applyAlignment="1" applyProtection="1">
      <alignment horizontal="center" vertical="center" wrapText="1"/>
      <protection/>
    </xf>
    <xf numFmtId="0" fontId="11" fillId="38" borderId="66" xfId="880" applyFont="1" applyFill="1" applyBorder="1" applyAlignment="1" applyProtection="1">
      <alignment horizontal="center" vertical="center" wrapText="1"/>
      <protection/>
    </xf>
    <xf numFmtId="0" fontId="11" fillId="38" borderId="67" xfId="880" applyFont="1" applyFill="1" applyBorder="1" applyAlignment="1" applyProtection="1">
      <alignment horizontal="center" vertical="center" wrapText="1"/>
      <protection/>
    </xf>
    <xf numFmtId="183" fontId="11" fillId="38" borderId="31" xfId="880" applyNumberFormat="1" applyFont="1" applyFill="1" applyBorder="1" applyAlignment="1" applyProtection="1">
      <alignment horizontal="center" vertical="center"/>
      <protection/>
    </xf>
    <xf numFmtId="183" fontId="11" fillId="38" borderId="64" xfId="880" applyNumberFormat="1" applyFont="1" applyFill="1" applyBorder="1" applyAlignment="1" applyProtection="1">
      <alignment horizontal="center" vertical="center"/>
      <protection/>
    </xf>
    <xf numFmtId="183" fontId="11" fillId="38" borderId="32" xfId="880" applyNumberFormat="1" applyFont="1" applyFill="1" applyBorder="1" applyAlignment="1" applyProtection="1">
      <alignment horizontal="center" vertical="center"/>
      <protection/>
    </xf>
    <xf numFmtId="0" fontId="11" fillId="54" borderId="68" xfId="880" applyFont="1" applyFill="1" applyBorder="1" applyAlignment="1" applyProtection="1">
      <alignment horizontal="left"/>
      <protection/>
    </xf>
    <xf numFmtId="0" fontId="11" fillId="54" borderId="69" xfId="880" applyFont="1" applyFill="1" applyBorder="1" applyAlignment="1" applyProtection="1">
      <alignment horizontal="left"/>
      <protection/>
    </xf>
    <xf numFmtId="0" fontId="11" fillId="54" borderId="70" xfId="880" applyFont="1" applyFill="1" applyBorder="1" applyAlignment="1" applyProtection="1">
      <alignment horizontal="left"/>
      <protection/>
    </xf>
    <xf numFmtId="0" fontId="40" fillId="0" borderId="65" xfId="880" applyFont="1" applyBorder="1" applyAlignment="1" applyProtection="1">
      <alignment horizontal="left" vertical="center"/>
      <protection/>
    </xf>
    <xf numFmtId="0" fontId="40" fillId="0" borderId="66" xfId="880" applyFont="1" applyBorder="1" applyAlignment="1" applyProtection="1">
      <alignment horizontal="center" vertical="center"/>
      <protection/>
    </xf>
    <xf numFmtId="0" fontId="40" fillId="0" borderId="66" xfId="880" applyFont="1" applyBorder="1" applyAlignment="1" applyProtection="1">
      <alignment horizontal="left" vertical="center"/>
      <protection/>
    </xf>
    <xf numFmtId="184" fontId="40" fillId="0" borderId="66" xfId="880" applyNumberFormat="1" applyFont="1" applyBorder="1" applyAlignment="1" applyProtection="1">
      <alignment horizontal="right" vertical="center"/>
      <protection/>
    </xf>
    <xf numFmtId="185" fontId="40" fillId="0" borderId="66" xfId="880" applyNumberFormat="1" applyFont="1" applyBorder="1" applyAlignment="1" applyProtection="1">
      <alignment horizontal="right" vertical="center"/>
      <protection/>
    </xf>
    <xf numFmtId="0" fontId="40" fillId="0" borderId="67" xfId="880" applyFont="1" applyBorder="1" applyAlignment="1" applyProtection="1">
      <alignment horizontal="left" vertical="center"/>
      <protection/>
    </xf>
    <xf numFmtId="0" fontId="22" fillId="0" borderId="0" xfId="890" applyFont="1" applyAlignment="1">
      <alignment vertical="center"/>
      <protection/>
    </xf>
    <xf numFmtId="0" fontId="22" fillId="0" borderId="0" xfId="890" applyFont="1" applyAlignment="1" quotePrefix="1">
      <alignment vertical="center"/>
      <protection/>
    </xf>
    <xf numFmtId="0" fontId="23" fillId="0" borderId="0" xfId="883" applyFont="1" applyAlignment="1">
      <alignment vertical="center"/>
      <protection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6" fillId="0" borderId="25" xfId="0" applyFont="1" applyBorder="1" applyAlignment="1">
      <alignment vertical="center"/>
    </xf>
    <xf numFmtId="0" fontId="15" fillId="0" borderId="57" xfId="0" applyFont="1" applyBorder="1" applyAlignment="1">
      <alignment horizontal="right" vertical="center"/>
    </xf>
    <xf numFmtId="49" fontId="70" fillId="0" borderId="22" xfId="0" applyNumberFormat="1" applyFont="1" applyBorder="1" applyAlignment="1">
      <alignment horizontal="left" vertical="center"/>
    </xf>
    <xf numFmtId="3" fontId="16" fillId="0" borderId="58" xfId="0" applyNumberFormat="1" applyFont="1" applyBorder="1" applyAlignment="1">
      <alignment horizontal="right" vertical="center"/>
    </xf>
    <xf numFmtId="49" fontId="16" fillId="0" borderId="22" xfId="0" applyNumberFormat="1" applyFont="1" applyBorder="1" applyAlignment="1">
      <alignment horizontal="right" vertical="center"/>
    </xf>
    <xf numFmtId="3" fontId="16" fillId="0" borderId="58" xfId="0" applyNumberFormat="1" applyFont="1" applyBorder="1" applyAlignment="1">
      <alignment horizontal="right" vertical="center" indent="1"/>
    </xf>
    <xf numFmtId="3" fontId="15" fillId="0" borderId="58" xfId="0" applyNumberFormat="1" applyFont="1" applyBorder="1" applyAlignment="1">
      <alignment horizontal="right" vertical="center" indent="1"/>
    </xf>
    <xf numFmtId="3" fontId="16" fillId="0" borderId="60" xfId="0" applyNumberFormat="1" applyFont="1" applyBorder="1" applyAlignment="1">
      <alignment horizontal="right" vertical="center" indent="1"/>
    </xf>
    <xf numFmtId="3" fontId="20" fillId="53" borderId="38" xfId="0" applyNumberFormat="1" applyFont="1" applyFill="1" applyBorder="1" applyAlignment="1">
      <alignment horizontal="right" vertical="center" indent="1"/>
    </xf>
    <xf numFmtId="3" fontId="15" fillId="0" borderId="38" xfId="0" applyNumberFormat="1" applyFont="1" applyBorder="1" applyAlignment="1">
      <alignment horizontal="right" vertical="center" indent="1"/>
    </xf>
    <xf numFmtId="49" fontId="16" fillId="0" borderId="71" xfId="0" applyNumberFormat="1" applyFont="1" applyBorder="1" applyAlignment="1">
      <alignment horizontal="left" vertical="center"/>
    </xf>
    <xf numFmtId="0" fontId="16" fillId="0" borderId="71" xfId="0" applyFont="1" applyBorder="1" applyAlignment="1">
      <alignment horizontal="center" vertical="center"/>
    </xf>
    <xf numFmtId="4" fontId="16" fillId="0" borderId="71" xfId="0" applyNumberFormat="1" applyFont="1" applyBorder="1" applyAlignment="1">
      <alignment horizontal="right" vertical="center"/>
    </xf>
    <xf numFmtId="3" fontId="16" fillId="0" borderId="71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0" fontId="15" fillId="0" borderId="25" xfId="0" applyFont="1" applyBorder="1" applyAlignment="1">
      <alignment horizontal="right" vertical="center"/>
    </xf>
    <xf numFmtId="3" fontId="16" fillId="0" borderId="73" xfId="0" applyNumberFormat="1" applyFont="1" applyBorder="1" applyAlignment="1">
      <alignment horizontal="right" vertical="center" indent="1"/>
    </xf>
    <xf numFmtId="3" fontId="15" fillId="0" borderId="60" xfId="0" applyNumberFormat="1" applyFont="1" applyBorder="1" applyAlignment="1">
      <alignment horizontal="right" vertical="center" indent="1"/>
    </xf>
    <xf numFmtId="0" fontId="16" fillId="0" borderId="71" xfId="0" applyFont="1" applyBorder="1" applyAlignment="1">
      <alignment vertical="center"/>
    </xf>
    <xf numFmtId="3" fontId="22" fillId="0" borderId="25" xfId="890" applyNumberFormat="1" applyFont="1" applyFill="1" applyBorder="1" applyAlignment="1" applyProtection="1">
      <alignment horizontal="left" vertical="center"/>
      <protection/>
    </xf>
    <xf numFmtId="3" fontId="22" fillId="0" borderId="0" xfId="890" applyNumberFormat="1" applyFont="1" applyFill="1" applyBorder="1" applyAlignment="1" applyProtection="1">
      <alignment horizontal="right" vertical="center"/>
      <protection/>
    </xf>
    <xf numFmtId="3" fontId="16" fillId="0" borderId="0" xfId="883" applyNumberFormat="1" applyFont="1" applyFill="1" applyBorder="1" applyAlignment="1" applyProtection="1">
      <alignment horizontal="right" vertical="center"/>
      <protection/>
    </xf>
    <xf numFmtId="3" fontId="22" fillId="0" borderId="0" xfId="883" applyNumberFormat="1" applyFont="1" applyFill="1" applyBorder="1" applyAlignment="1" applyProtection="1">
      <alignment horizontal="right" vertical="center"/>
      <protection/>
    </xf>
    <xf numFmtId="3" fontId="23" fillId="0" borderId="34" xfId="890" applyNumberFormat="1" applyFont="1" applyFill="1" applyBorder="1" applyAlignment="1" applyProtection="1">
      <alignment horizontal="right" vertical="center"/>
      <protection/>
    </xf>
    <xf numFmtId="3" fontId="22" fillId="0" borderId="0" xfId="890" applyNumberFormat="1" applyFont="1" applyAlignment="1">
      <alignment vertical="center"/>
      <protection/>
    </xf>
    <xf numFmtId="1" fontId="9" fillId="0" borderId="56" xfId="898" applyNumberFormat="1" applyFont="1" applyFill="1" applyBorder="1" applyAlignment="1">
      <alignment horizontal="center" vertical="center"/>
      <protection/>
    </xf>
    <xf numFmtId="0" fontId="9" fillId="0" borderId="56" xfId="898" applyNumberFormat="1" applyFont="1" applyFill="1" applyBorder="1" applyAlignment="1">
      <alignment horizontal="center" vertical="center" wrapText="1"/>
      <protection/>
    </xf>
    <xf numFmtId="4" fontId="9" fillId="0" borderId="56" xfId="898" applyNumberFormat="1" applyFont="1" applyFill="1" applyBorder="1" applyAlignment="1">
      <alignment horizontal="center" vertical="center" wrapText="1"/>
      <protection/>
    </xf>
    <xf numFmtId="3" fontId="9" fillId="0" borderId="56" xfId="898" applyNumberFormat="1" applyFont="1" applyFill="1" applyBorder="1" applyAlignment="1">
      <alignment horizontal="center" vertical="center" wrapText="1"/>
      <protection/>
    </xf>
    <xf numFmtId="180" fontId="9" fillId="0" borderId="56" xfId="898" applyNumberFormat="1" applyFont="1" applyFill="1" applyBorder="1" applyAlignment="1">
      <alignment horizontal="center" vertical="center" wrapText="1"/>
      <protection/>
    </xf>
    <xf numFmtId="1" fontId="9" fillId="0" borderId="56" xfId="889" applyNumberFormat="1" applyFont="1" applyFill="1" applyBorder="1" applyAlignment="1">
      <alignment horizontal="center"/>
      <protection/>
    </xf>
    <xf numFmtId="0" fontId="9" fillId="0" borderId="56" xfId="889" applyNumberFormat="1" applyFont="1" applyFill="1" applyBorder="1" applyAlignment="1" applyProtection="1">
      <alignment horizontal="center" vertical="center"/>
      <protection/>
    </xf>
    <xf numFmtId="0" fontId="9" fillId="0" borderId="56" xfId="889" applyNumberFormat="1" applyFont="1" applyFill="1" applyBorder="1" applyAlignment="1" applyProtection="1">
      <alignment horizontal="left" vertical="center"/>
      <protection/>
    </xf>
    <xf numFmtId="0" fontId="9" fillId="0" borderId="56" xfId="889" applyNumberFormat="1" applyFont="1" applyFill="1" applyBorder="1" applyAlignment="1" applyProtection="1">
      <alignment horizontal="left" vertical="center" wrapText="1"/>
      <protection/>
    </xf>
    <xf numFmtId="180" fontId="9" fillId="0" borderId="56" xfId="889" applyNumberFormat="1" applyFont="1" applyFill="1" applyBorder="1" applyAlignment="1" applyProtection="1">
      <alignment horizontal="right" vertical="center"/>
      <protection/>
    </xf>
    <xf numFmtId="4" fontId="9" fillId="0" borderId="56" xfId="889" applyNumberFormat="1" applyFont="1" applyFill="1" applyBorder="1" applyAlignment="1" applyProtection="1">
      <alignment horizontal="right" vertical="center"/>
      <protection/>
    </xf>
    <xf numFmtId="3" fontId="9" fillId="0" borderId="56" xfId="889" applyNumberFormat="1" applyFont="1" applyFill="1" applyBorder="1" applyAlignment="1" applyProtection="1">
      <alignment horizontal="right" vertical="center"/>
      <protection/>
    </xf>
    <xf numFmtId="189" fontId="9" fillId="0" borderId="56" xfId="889" applyNumberFormat="1" applyFont="1" applyFill="1" applyBorder="1" applyAlignment="1" applyProtection="1">
      <alignment horizontal="right" vertical="center"/>
      <protection/>
    </xf>
    <xf numFmtId="1" fontId="3" fillId="0" borderId="56" xfId="889" applyNumberFormat="1" applyFont="1" applyFill="1" applyBorder="1" applyAlignment="1">
      <alignment horizontal="center" vertical="center"/>
      <protection/>
    </xf>
    <xf numFmtId="49" fontId="3" fillId="0" borderId="56" xfId="889" applyNumberFormat="1" applyFont="1" applyFill="1" applyBorder="1" applyAlignment="1" applyProtection="1">
      <alignment horizontal="center" vertical="center"/>
      <protection/>
    </xf>
    <xf numFmtId="49" fontId="3" fillId="0" borderId="56" xfId="889" applyNumberFormat="1" applyFont="1" applyFill="1" applyBorder="1" applyAlignment="1" applyProtection="1">
      <alignment horizontal="left" vertical="center"/>
      <protection/>
    </xf>
    <xf numFmtId="49" fontId="3" fillId="0" borderId="56" xfId="889" applyNumberFormat="1" applyFont="1" applyFill="1" applyBorder="1" applyAlignment="1" applyProtection="1">
      <alignment horizontal="left" vertical="center" wrapText="1"/>
      <protection/>
    </xf>
    <xf numFmtId="180" fontId="3" fillId="0" borderId="56" xfId="889" applyNumberFormat="1" applyFont="1" applyFill="1" applyBorder="1" applyAlignment="1" applyProtection="1">
      <alignment horizontal="right" vertical="center"/>
      <protection/>
    </xf>
    <xf numFmtId="4" fontId="3" fillId="0" borderId="56" xfId="889" applyNumberFormat="1" applyFont="1" applyFill="1" applyBorder="1" applyAlignment="1" applyProtection="1">
      <alignment horizontal="right" vertical="center"/>
      <protection/>
    </xf>
    <xf numFmtId="3" fontId="3" fillId="0" borderId="56" xfId="889" applyNumberFormat="1" applyFont="1" applyFill="1" applyBorder="1" applyAlignment="1" applyProtection="1">
      <alignment horizontal="right" vertical="center"/>
      <protection/>
    </xf>
    <xf numFmtId="189" fontId="3" fillId="0" borderId="56" xfId="889" applyNumberFormat="1" applyFont="1" applyFill="1" applyBorder="1" applyAlignment="1" applyProtection="1">
      <alignment horizontal="right" vertical="center"/>
      <protection/>
    </xf>
    <xf numFmtId="1" fontId="9" fillId="0" borderId="56" xfId="889" applyNumberFormat="1" applyFont="1" applyFill="1" applyBorder="1" applyAlignment="1">
      <alignment horizontal="center" vertical="center"/>
      <protection/>
    </xf>
    <xf numFmtId="49" fontId="9" fillId="0" borderId="56" xfId="889" applyNumberFormat="1" applyFont="1" applyFill="1" applyBorder="1" applyAlignment="1" applyProtection="1">
      <alignment horizontal="center" vertical="center"/>
      <protection/>
    </xf>
    <xf numFmtId="49" fontId="9" fillId="0" borderId="56" xfId="889" applyNumberFormat="1" applyFont="1" applyFill="1" applyBorder="1" applyAlignment="1" applyProtection="1">
      <alignment horizontal="left" vertical="center"/>
      <protection/>
    </xf>
    <xf numFmtId="49" fontId="9" fillId="0" borderId="56" xfId="889" applyNumberFormat="1" applyFont="1" applyFill="1" applyBorder="1" applyAlignment="1" applyProtection="1">
      <alignment horizontal="left" vertical="center" wrapText="1"/>
      <protection/>
    </xf>
    <xf numFmtId="1" fontId="13" fillId="0" borderId="56" xfId="889" applyNumberFormat="1" applyFont="1" applyFill="1" applyBorder="1" applyAlignment="1">
      <alignment horizontal="center" vertical="center"/>
      <protection/>
    </xf>
    <xf numFmtId="49" fontId="13" fillId="0" borderId="56" xfId="889" applyNumberFormat="1" applyFont="1" applyFill="1" applyBorder="1" applyAlignment="1" applyProtection="1">
      <alignment horizontal="center" vertical="center"/>
      <protection/>
    </xf>
    <xf numFmtId="49" fontId="13" fillId="0" borderId="56" xfId="889" applyNumberFormat="1" applyFont="1" applyFill="1" applyBorder="1" applyAlignment="1" applyProtection="1">
      <alignment horizontal="left" vertical="center"/>
      <protection/>
    </xf>
    <xf numFmtId="49" fontId="13" fillId="0" borderId="56" xfId="889" applyNumberFormat="1" applyFont="1" applyFill="1" applyBorder="1" applyAlignment="1" applyProtection="1">
      <alignment horizontal="left" vertical="center" wrapText="1"/>
      <protection/>
    </xf>
    <xf numFmtId="180" fontId="13" fillId="0" borderId="56" xfId="889" applyNumberFormat="1" applyFont="1" applyFill="1" applyBorder="1" applyAlignment="1" applyProtection="1">
      <alignment horizontal="right" vertical="center"/>
      <protection/>
    </xf>
    <xf numFmtId="4" fontId="13" fillId="0" borderId="56" xfId="889" applyNumberFormat="1" applyFont="1" applyFill="1" applyBorder="1" applyAlignment="1" applyProtection="1">
      <alignment horizontal="right" vertical="center"/>
      <protection/>
    </xf>
    <xf numFmtId="3" fontId="13" fillId="0" borderId="56" xfId="889" applyNumberFormat="1" applyFont="1" applyFill="1" applyBorder="1" applyAlignment="1" applyProtection="1">
      <alignment horizontal="right" vertical="center"/>
      <protection/>
    </xf>
    <xf numFmtId="189" fontId="13" fillId="0" borderId="56" xfId="889" applyNumberFormat="1" applyFont="1" applyFill="1" applyBorder="1" applyAlignment="1" applyProtection="1">
      <alignment horizontal="right" vertical="center"/>
      <protection/>
    </xf>
    <xf numFmtId="0" fontId="20" fillId="0" borderId="0" xfId="893" applyNumberFormat="1" applyFont="1" applyFill="1" applyBorder="1" applyAlignment="1">
      <alignment horizontal="left"/>
      <protection/>
    </xf>
    <xf numFmtId="0" fontId="61" fillId="0" borderId="42" xfId="881" applyFont="1" applyBorder="1" applyAlignment="1">
      <alignment vertical="center"/>
      <protection/>
    </xf>
    <xf numFmtId="0" fontId="20" fillId="0" borderId="26" xfId="881" applyFont="1" applyBorder="1" applyAlignment="1">
      <alignment vertical="center"/>
      <protection/>
    </xf>
    <xf numFmtId="174" fontId="13" fillId="0" borderId="0" xfId="881" applyNumberFormat="1" applyFont="1" applyAlignment="1">
      <alignment vertical="center"/>
      <protection/>
    </xf>
    <xf numFmtId="174" fontId="13" fillId="0" borderId="0" xfId="881" applyNumberFormat="1" applyFont="1" applyBorder="1" applyAlignment="1">
      <alignment vertical="center"/>
      <protection/>
    </xf>
    <xf numFmtId="0" fontId="20" fillId="0" borderId="26" xfId="881" applyFont="1" applyBorder="1" applyAlignment="1">
      <alignment horizontal="left" vertical="center"/>
      <protection/>
    </xf>
    <xf numFmtId="174" fontId="61" fillId="0" borderId="74" xfId="881" applyNumberFormat="1" applyFont="1" applyBorder="1" applyAlignment="1">
      <alignment horizontal="right" vertical="center"/>
      <protection/>
    </xf>
    <xf numFmtId="174" fontId="16" fillId="0" borderId="75" xfId="881" applyNumberFormat="1" applyFont="1" applyBorder="1" applyAlignment="1">
      <alignment vertical="center"/>
      <protection/>
    </xf>
    <xf numFmtId="174" fontId="16" fillId="0" borderId="70" xfId="881" applyNumberFormat="1" applyFont="1" applyBorder="1" applyAlignment="1">
      <alignment vertical="center"/>
      <protection/>
    </xf>
    <xf numFmtId="174" fontId="15" fillId="0" borderId="70" xfId="881" applyNumberFormat="1" applyFont="1" applyBorder="1" applyAlignment="1">
      <alignment vertical="center"/>
      <protection/>
    </xf>
    <xf numFmtId="174" fontId="16" fillId="0" borderId="70" xfId="881" applyNumberFormat="1" applyFont="1" applyBorder="1" applyAlignment="1">
      <alignment horizontal="right" vertical="center"/>
      <protection/>
    </xf>
    <xf numFmtId="174" fontId="20" fillId="0" borderId="75" xfId="881" applyNumberFormat="1" applyFont="1" applyBorder="1" applyAlignment="1">
      <alignment vertical="center"/>
      <protection/>
    </xf>
    <xf numFmtId="174" fontId="20" fillId="0" borderId="76" xfId="881" applyNumberFormat="1" applyFont="1" applyBorder="1" applyAlignment="1">
      <alignment vertical="center"/>
      <protection/>
    </xf>
    <xf numFmtId="174" fontId="13" fillId="0" borderId="74" xfId="881" applyNumberFormat="1" applyFont="1" applyBorder="1" applyAlignment="1">
      <alignment vertical="center"/>
      <protection/>
    </xf>
    <xf numFmtId="174" fontId="61" fillId="0" borderId="70" xfId="881" applyNumberFormat="1" applyFont="1" applyBorder="1" applyAlignment="1">
      <alignment vertical="center"/>
      <protection/>
    </xf>
    <xf numFmtId="174" fontId="14" fillId="0" borderId="75" xfId="881" applyNumberFormat="1" applyFont="1" applyBorder="1" applyAlignment="1">
      <alignment vertical="center"/>
      <protection/>
    </xf>
    <xf numFmtId="0" fontId="16" fillId="53" borderId="37" xfId="0" applyFont="1" applyFill="1" applyBorder="1" applyAlignment="1">
      <alignment horizontal="center" vertical="center"/>
    </xf>
    <xf numFmtId="10" fontId="16" fillId="53" borderId="37" xfId="0" applyNumberFormat="1" applyFont="1" applyFill="1" applyBorder="1" applyAlignment="1">
      <alignment horizontal="right" vertical="center"/>
    </xf>
    <xf numFmtId="0" fontId="16" fillId="53" borderId="37" xfId="0" applyFont="1" applyFill="1" applyBorder="1" applyAlignment="1">
      <alignment vertical="center"/>
    </xf>
    <xf numFmtId="9" fontId="16" fillId="53" borderId="37" xfId="931" applyFont="1" applyFill="1" applyBorder="1" applyAlignment="1">
      <alignment horizontal="right" vertical="center"/>
    </xf>
    <xf numFmtId="49" fontId="20" fillId="53" borderId="37" xfId="0" applyNumberFormat="1" applyFont="1" applyFill="1" applyBorder="1" applyAlignment="1">
      <alignment horizontal="left" vertical="center" wrapText="1"/>
    </xf>
    <xf numFmtId="0" fontId="15" fillId="0" borderId="41" xfId="881" applyFont="1" applyBorder="1" applyAlignment="1">
      <alignment vertical="center"/>
      <protection/>
    </xf>
    <xf numFmtId="49" fontId="16" fillId="0" borderId="77" xfId="0" applyNumberFormat="1" applyFont="1" applyBorder="1" applyAlignment="1">
      <alignment horizontal="center" vertical="center"/>
    </xf>
    <xf numFmtId="49" fontId="16" fillId="0" borderId="78" xfId="0" applyNumberFormat="1" applyFont="1" applyBorder="1" applyAlignment="1">
      <alignment horizontal="center" vertical="center"/>
    </xf>
    <xf numFmtId="49" fontId="16" fillId="0" borderId="61" xfId="0" applyNumberFormat="1" applyFont="1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49" fontId="16" fillId="0" borderId="79" xfId="0" applyNumberFormat="1" applyFont="1" applyBorder="1" applyAlignment="1">
      <alignment horizontal="center" vertical="center"/>
    </xf>
    <xf numFmtId="49" fontId="16" fillId="53" borderId="78" xfId="0" applyNumberFormat="1" applyFont="1" applyFill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0" fontId="16" fillId="0" borderId="78" xfId="0" applyNumberFormat="1" applyFont="1" applyBorder="1" applyAlignment="1">
      <alignment horizontal="center" vertical="center"/>
    </xf>
    <xf numFmtId="0" fontId="16" fillId="0" borderId="61" xfId="0" applyNumberFormat="1" applyFont="1" applyBorder="1" applyAlignment="1">
      <alignment horizontal="center" vertical="center"/>
    </xf>
    <xf numFmtId="0" fontId="23" fillId="52" borderId="25" xfId="0" applyNumberFormat="1" applyFont="1" applyFill="1" applyBorder="1" applyAlignment="1" applyProtection="1">
      <alignment horizontal="left" vertical="center"/>
      <protection/>
    </xf>
    <xf numFmtId="0" fontId="23" fillId="52" borderId="0" xfId="890" applyNumberFormat="1" applyFont="1" applyFill="1" applyBorder="1" applyAlignment="1" applyProtection="1">
      <alignment horizontal="left" vertical="center"/>
      <protection/>
    </xf>
    <xf numFmtId="0" fontId="23" fillId="52" borderId="25" xfId="890" applyNumberFormat="1" applyFont="1" applyFill="1" applyBorder="1" applyAlignment="1" applyProtection="1">
      <alignment horizontal="left" vertical="center"/>
      <protection/>
    </xf>
    <xf numFmtId="4" fontId="22" fillId="0" borderId="0" xfId="890" applyNumberFormat="1" applyFont="1" applyAlignment="1">
      <alignment vertical="center"/>
      <protection/>
    </xf>
    <xf numFmtId="49" fontId="23" fillId="52" borderId="25" xfId="890" applyNumberFormat="1" applyFont="1" applyFill="1" applyBorder="1" applyAlignment="1" applyProtection="1">
      <alignment horizontal="right" vertical="center"/>
      <protection/>
    </xf>
    <xf numFmtId="0" fontId="22" fillId="0" borderId="71" xfId="889" applyNumberFormat="1" applyFont="1" applyFill="1" applyBorder="1" applyAlignment="1" applyProtection="1">
      <alignment horizontal="left" vertical="center"/>
      <protection/>
    </xf>
    <xf numFmtId="49" fontId="23" fillId="0" borderId="26" xfId="889" applyNumberFormat="1" applyFont="1" applyFill="1" applyBorder="1" applyAlignment="1" applyProtection="1">
      <alignment horizontal="center" vertical="center"/>
      <protection/>
    </xf>
    <xf numFmtId="49" fontId="23" fillId="0" borderId="28" xfId="889" applyNumberFormat="1" applyFont="1" applyFill="1" applyBorder="1" applyAlignment="1" applyProtection="1">
      <alignment horizontal="center" vertical="center"/>
      <protection/>
    </xf>
    <xf numFmtId="49" fontId="23" fillId="0" borderId="41" xfId="889" applyNumberFormat="1" applyFont="1" applyFill="1" applyBorder="1" applyAlignment="1" applyProtection="1">
      <alignment horizontal="center" vertical="center"/>
      <protection/>
    </xf>
    <xf numFmtId="0" fontId="37" fillId="55" borderId="80" xfId="889" applyFont="1" applyFill="1" applyBorder="1" applyAlignment="1" applyProtection="1">
      <alignment horizontal="center" vertical="center" wrapText="1"/>
      <protection locked="0"/>
    </xf>
    <xf numFmtId="2" fontId="37" fillId="55" borderId="80" xfId="889" applyNumberFormat="1" applyFont="1" applyFill="1" applyBorder="1" applyAlignment="1" applyProtection="1">
      <alignment horizontal="left" vertical="center" wrapText="1"/>
      <protection locked="0"/>
    </xf>
    <xf numFmtId="0" fontId="37" fillId="55" borderId="80" xfId="889" applyFont="1" applyFill="1" applyBorder="1" applyAlignment="1" applyProtection="1">
      <alignment horizontal="left" vertical="center" wrapText="1"/>
      <protection locked="0"/>
    </xf>
    <xf numFmtId="1" fontId="37" fillId="55" borderId="80" xfId="889" applyNumberFormat="1" applyFont="1" applyFill="1" applyBorder="1" applyAlignment="1" applyProtection="1">
      <alignment vertical="center" wrapText="1"/>
      <protection locked="0"/>
    </xf>
    <xf numFmtId="3" fontId="37" fillId="55" borderId="80" xfId="889" applyNumberFormat="1" applyFont="1" applyFill="1" applyBorder="1" applyAlignment="1" applyProtection="1">
      <alignment vertical="center"/>
      <protection locked="0"/>
    </xf>
    <xf numFmtId="49" fontId="3" fillId="55" borderId="56" xfId="0" applyNumberFormat="1" applyFont="1" applyFill="1" applyBorder="1" applyAlignment="1">
      <alignment horizontal="left"/>
    </xf>
    <xf numFmtId="49" fontId="3" fillId="55" borderId="56" xfId="0" applyNumberFormat="1" applyFont="1" applyFill="1" applyBorder="1" applyAlignment="1">
      <alignment horizontal="left" wrapText="1"/>
    </xf>
    <xf numFmtId="0" fontId="3" fillId="55" borderId="56" xfId="0" applyFont="1" applyFill="1" applyBorder="1" applyAlignment="1">
      <alignment horizontal="center"/>
    </xf>
    <xf numFmtId="4" fontId="3" fillId="55" borderId="56" xfId="0" applyNumberFormat="1" applyFont="1" applyFill="1" applyBorder="1" applyAlignment="1">
      <alignment horizontal="right"/>
    </xf>
    <xf numFmtId="3" fontId="3" fillId="55" borderId="56" xfId="0" applyNumberFormat="1" applyFont="1" applyFill="1" applyBorder="1" applyAlignment="1">
      <alignment horizontal="right"/>
    </xf>
    <xf numFmtId="3" fontId="9" fillId="55" borderId="56" xfId="0" applyNumberFormat="1" applyFont="1" applyFill="1" applyBorder="1" applyAlignment="1">
      <alignment/>
    </xf>
    <xf numFmtId="49" fontId="9" fillId="55" borderId="56" xfId="0" applyNumberFormat="1" applyFont="1" applyFill="1" applyBorder="1" applyAlignment="1">
      <alignment horizontal="center"/>
    </xf>
    <xf numFmtId="49" fontId="9" fillId="55" borderId="56" xfId="0" applyNumberFormat="1" applyFont="1" applyFill="1" applyBorder="1" applyAlignment="1">
      <alignment horizontal="left" wrapText="1"/>
    </xf>
    <xf numFmtId="3" fontId="3" fillId="55" borderId="56" xfId="0" applyNumberFormat="1" applyFont="1" applyFill="1" applyBorder="1" applyAlignment="1">
      <alignment/>
    </xf>
    <xf numFmtId="0" fontId="22" fillId="55" borderId="0" xfId="889" applyNumberFormat="1" applyFont="1" applyFill="1" applyBorder="1" applyAlignment="1" applyProtection="1">
      <alignment horizontal="left" vertical="center"/>
      <protection/>
    </xf>
    <xf numFmtId="49" fontId="22" fillId="55" borderId="0" xfId="889" applyNumberFormat="1" applyFont="1" applyFill="1" applyBorder="1" applyAlignment="1" applyProtection="1">
      <alignment horizontal="left" vertical="center"/>
      <protection/>
    </xf>
    <xf numFmtId="49" fontId="22" fillId="55" borderId="0" xfId="889" applyNumberFormat="1" applyFont="1" applyFill="1" applyBorder="1" applyAlignment="1" applyProtection="1">
      <alignment horizontal="left" vertical="center" wrapText="1"/>
      <protection/>
    </xf>
    <xf numFmtId="4" fontId="22" fillId="55" borderId="0" xfId="889" applyNumberFormat="1" applyFont="1" applyFill="1" applyBorder="1" applyAlignment="1" applyProtection="1">
      <alignment horizontal="right" vertical="center"/>
      <protection/>
    </xf>
    <xf numFmtId="49" fontId="22" fillId="55" borderId="0" xfId="890" applyNumberFormat="1" applyFont="1" applyFill="1" applyBorder="1" applyAlignment="1" applyProtection="1">
      <alignment horizontal="left" vertical="center"/>
      <protection/>
    </xf>
    <xf numFmtId="4" fontId="22" fillId="55" borderId="0" xfId="890" applyNumberFormat="1" applyFont="1" applyFill="1" applyBorder="1" applyAlignment="1" applyProtection="1">
      <alignment horizontal="right" vertical="center"/>
      <protection/>
    </xf>
    <xf numFmtId="4" fontId="16" fillId="55" borderId="0" xfId="0" applyNumberFormat="1" applyFont="1" applyFill="1" applyBorder="1" applyAlignment="1" applyProtection="1">
      <alignment horizontal="right" vertical="center"/>
      <protection/>
    </xf>
    <xf numFmtId="0" fontId="22" fillId="55" borderId="0" xfId="890" applyFont="1" applyFill="1" applyAlignment="1">
      <alignment vertical="center"/>
      <protection/>
    </xf>
    <xf numFmtId="3" fontId="22" fillId="55" borderId="0" xfId="890" applyNumberFormat="1" applyFont="1" applyFill="1" applyBorder="1" applyAlignment="1" applyProtection="1">
      <alignment horizontal="right" vertical="center"/>
      <protection/>
    </xf>
    <xf numFmtId="49" fontId="22" fillId="55" borderId="0" xfId="890" applyNumberFormat="1" applyFont="1" applyFill="1" applyBorder="1" applyAlignment="1" applyProtection="1">
      <alignment horizontal="left" vertical="center"/>
      <protection/>
    </xf>
    <xf numFmtId="0" fontId="22" fillId="55" borderId="0" xfId="889" applyFont="1" applyFill="1" applyAlignment="1">
      <alignment vertical="center"/>
      <protection/>
    </xf>
    <xf numFmtId="49" fontId="3" fillId="0" borderId="33" xfId="880" applyNumberFormat="1" applyFont="1" applyFill="1" applyBorder="1" applyAlignment="1" applyProtection="1">
      <alignment horizontal="left" vertical="center" wrapText="1"/>
      <protection/>
    </xf>
    <xf numFmtId="49" fontId="3" fillId="0" borderId="33" xfId="880" applyNumberFormat="1" applyFont="1" applyFill="1" applyBorder="1" applyAlignment="1" applyProtection="1">
      <alignment horizontal="left" vertical="center"/>
      <protection/>
    </xf>
    <xf numFmtId="0" fontId="22" fillId="0" borderId="81" xfId="883" applyNumberFormat="1" applyFont="1" applyFill="1" applyBorder="1" applyAlignment="1" applyProtection="1">
      <alignment horizontal="left" vertical="center"/>
      <protection/>
    </xf>
    <xf numFmtId="4" fontId="22" fillId="0" borderId="82" xfId="883" applyNumberFormat="1" applyFont="1" applyFill="1" applyBorder="1" applyAlignment="1" applyProtection="1">
      <alignment horizontal="right" vertical="center"/>
      <protection/>
    </xf>
    <xf numFmtId="0" fontId="39" fillId="0" borderId="0" xfId="886" applyFont="1" applyAlignment="1" applyProtection="1">
      <alignment horizontal="center" vertical="center"/>
      <protection/>
    </xf>
    <xf numFmtId="0" fontId="39" fillId="0" borderId="0" xfId="886" applyFont="1" applyAlignment="1" applyProtection="1">
      <alignment horizontal="left" vertical="center"/>
      <protection/>
    </xf>
    <xf numFmtId="0" fontId="39" fillId="0" borderId="0" xfId="886" applyFont="1" applyAlignment="1" applyProtection="1">
      <alignment horizontal="left" vertical="center" wrapText="1"/>
      <protection/>
    </xf>
    <xf numFmtId="184" fontId="39" fillId="0" borderId="0" xfId="886" applyNumberFormat="1" applyFont="1" applyAlignment="1" applyProtection="1">
      <alignment horizontal="right" vertical="center"/>
      <protection/>
    </xf>
    <xf numFmtId="186" fontId="39" fillId="0" borderId="0" xfId="886" applyNumberFormat="1" applyFont="1" applyAlignment="1" applyProtection="1">
      <alignment horizontal="right" vertical="center"/>
      <protection/>
    </xf>
    <xf numFmtId="185" fontId="39" fillId="0" borderId="0" xfId="886" applyNumberFormat="1" applyFont="1" applyAlignment="1" applyProtection="1">
      <alignment horizontal="right" vertical="center"/>
      <protection/>
    </xf>
    <xf numFmtId="187" fontId="39" fillId="0" borderId="0" xfId="886" applyNumberFormat="1" applyFont="1" applyAlignment="1" applyProtection="1">
      <alignment horizontal="right" vertical="center"/>
      <protection/>
    </xf>
    <xf numFmtId="49" fontId="56" fillId="0" borderId="0" xfId="891" applyNumberFormat="1" applyFont="1" applyBorder="1" applyAlignment="1">
      <alignment horizontal="center" vertical="top"/>
      <protection/>
    </xf>
    <xf numFmtId="49" fontId="56" fillId="0" borderId="0" xfId="891" applyNumberFormat="1" applyFont="1" applyBorder="1" applyAlignment="1">
      <alignment horizontal="left" vertical="top"/>
      <protection/>
    </xf>
    <xf numFmtId="49" fontId="11" fillId="0" borderId="0" xfId="891" applyFont="1" applyAlignment="1">
      <alignment vertical="top"/>
      <protection/>
    </xf>
    <xf numFmtId="49" fontId="18" fillId="0" borderId="56" xfId="891" applyNumberFormat="1" applyFont="1" applyBorder="1" applyAlignment="1">
      <alignment horizontal="center" vertical="center"/>
      <protection/>
    </xf>
    <xf numFmtId="49" fontId="18" fillId="0" borderId="56" xfId="891" applyFont="1" applyBorder="1" applyAlignment="1">
      <alignment horizontal="left" vertical="center"/>
      <protection/>
    </xf>
    <xf numFmtId="49" fontId="18" fillId="0" borderId="56" xfId="891" applyFont="1" applyBorder="1" applyAlignment="1">
      <alignment horizontal="center" vertical="center"/>
      <protection/>
    </xf>
    <xf numFmtId="0" fontId="18" fillId="0" borderId="56" xfId="891" applyNumberFormat="1" applyFont="1" applyBorder="1" applyAlignment="1">
      <alignment horizontal="center" vertical="center"/>
      <protection/>
    </xf>
    <xf numFmtId="195" fontId="18" fillId="0" borderId="56" xfId="891" applyNumberFormat="1" applyFont="1" applyBorder="1" applyAlignment="1">
      <alignment vertical="center"/>
      <protection/>
    </xf>
    <xf numFmtId="195" fontId="18" fillId="0" borderId="56" xfId="891" applyNumberFormat="1" applyFont="1" applyBorder="1" applyAlignment="1">
      <alignment horizontal="left" vertical="center"/>
      <protection/>
    </xf>
    <xf numFmtId="49" fontId="11" fillId="0" borderId="0" xfId="891" applyFont="1" applyAlignment="1">
      <alignment horizontal="left" vertical="center"/>
      <protection/>
    </xf>
    <xf numFmtId="49" fontId="18" fillId="0" borderId="34" xfId="891" applyNumberFormat="1" applyFont="1" applyBorder="1" applyAlignment="1">
      <alignment horizontal="center" vertical="center"/>
      <protection/>
    </xf>
    <xf numFmtId="49" fontId="18" fillId="0" borderId="34" xfId="891" applyFont="1" applyBorder="1" applyAlignment="1">
      <alignment horizontal="left" vertical="center"/>
      <protection/>
    </xf>
    <xf numFmtId="49" fontId="18" fillId="0" borderId="34" xfId="891" applyFont="1" applyBorder="1" applyAlignment="1">
      <alignment horizontal="center" vertical="center"/>
      <protection/>
    </xf>
    <xf numFmtId="0" fontId="18" fillId="0" borderId="34" xfId="891" applyNumberFormat="1" applyFont="1" applyBorder="1" applyAlignment="1">
      <alignment horizontal="center" vertical="center"/>
      <protection/>
    </xf>
    <xf numFmtId="195" fontId="18" fillId="0" borderId="34" xfId="891" applyNumberFormat="1" applyFont="1" applyBorder="1" applyAlignment="1">
      <alignment vertical="center"/>
      <protection/>
    </xf>
    <xf numFmtId="195" fontId="18" fillId="0" borderId="34" xfId="891" applyNumberFormat="1" applyFont="1" applyBorder="1" applyAlignment="1">
      <alignment horizontal="left" vertical="center"/>
      <protection/>
    </xf>
    <xf numFmtId="49" fontId="36" fillId="53" borderId="0" xfId="891" applyNumberFormat="1" applyFont="1" applyFill="1" applyAlignment="1">
      <alignment vertical="top" wrapText="1"/>
      <protection/>
    </xf>
    <xf numFmtId="49" fontId="19" fillId="0" borderId="0" xfId="891" applyFont="1" applyAlignment="1">
      <alignment vertical="top"/>
      <protection/>
    </xf>
    <xf numFmtId="49" fontId="19" fillId="0" borderId="0" xfId="891" applyNumberFormat="1" applyFont="1" applyAlignment="1">
      <alignment vertical="top"/>
      <protection/>
    </xf>
    <xf numFmtId="49" fontId="19" fillId="0" borderId="0" xfId="891" applyFont="1" applyAlignment="1">
      <alignment horizontal="left" vertical="top"/>
      <protection/>
    </xf>
    <xf numFmtId="0" fontId="19" fillId="0" borderId="0" xfId="891" applyNumberFormat="1" applyFont="1" applyAlignment="1">
      <alignment horizontal="left" vertical="top"/>
      <protection/>
    </xf>
    <xf numFmtId="49" fontId="19" fillId="0" borderId="0" xfId="891" applyNumberFormat="1" applyFont="1" applyFill="1" applyAlignment="1">
      <alignment horizontal="center" vertical="top"/>
      <protection/>
    </xf>
    <xf numFmtId="49" fontId="19" fillId="0" borderId="0" xfId="891" applyNumberFormat="1" applyFont="1" applyFill="1" applyAlignment="1">
      <alignment vertical="top" wrapText="1"/>
      <protection/>
    </xf>
    <xf numFmtId="49" fontId="19" fillId="0" borderId="0" xfId="891" applyFont="1" applyFill="1" applyAlignment="1">
      <alignment horizontal="center" vertical="top"/>
      <protection/>
    </xf>
    <xf numFmtId="178" fontId="19" fillId="0" borderId="0" xfId="891" applyNumberFormat="1" applyFont="1" applyFill="1" applyAlignment="1">
      <alignment horizontal="center" vertical="top"/>
      <protection/>
    </xf>
    <xf numFmtId="0" fontId="0" fillId="0" borderId="0" xfId="895" applyFont="1" applyFill="1" applyAlignment="1">
      <alignment horizontal="center" vertical="center"/>
      <protection/>
    </xf>
    <xf numFmtId="195" fontId="0" fillId="0" borderId="0" xfId="891" applyNumberFormat="1" applyFont="1" applyAlignment="1">
      <alignment vertical="top"/>
      <protection/>
    </xf>
    <xf numFmtId="49" fontId="19" fillId="0" borderId="0" xfId="891" applyFont="1" applyFill="1" applyBorder="1" applyAlignment="1">
      <alignment horizontal="center" vertical="top"/>
      <protection/>
    </xf>
    <xf numFmtId="178" fontId="19" fillId="0" borderId="0" xfId="891" applyNumberFormat="1" applyFont="1" applyFill="1" applyBorder="1" applyAlignment="1">
      <alignment horizontal="center" vertical="top"/>
      <protection/>
    </xf>
    <xf numFmtId="49" fontId="19" fillId="0" borderId="83" xfId="891" applyNumberFormat="1" applyFont="1" applyFill="1" applyBorder="1" applyAlignment="1">
      <alignment horizontal="center" vertical="top"/>
      <protection/>
    </xf>
    <xf numFmtId="49" fontId="19" fillId="0" borderId="83" xfId="891" applyNumberFormat="1" applyFont="1" applyFill="1" applyBorder="1" applyAlignment="1">
      <alignment vertical="top" wrapText="1"/>
      <protection/>
    </xf>
    <xf numFmtId="49" fontId="19" fillId="0" borderId="83" xfId="891" applyFont="1" applyFill="1" applyBorder="1" applyAlignment="1">
      <alignment horizontal="center" vertical="top"/>
      <protection/>
    </xf>
    <xf numFmtId="178" fontId="19" fillId="0" borderId="83" xfId="891" applyNumberFormat="1" applyFont="1" applyFill="1" applyBorder="1" applyAlignment="1">
      <alignment horizontal="center" vertical="top"/>
      <protection/>
    </xf>
    <xf numFmtId="178" fontId="18" fillId="0" borderId="0" xfId="891" applyNumberFormat="1" applyFont="1" applyFill="1" applyAlignment="1">
      <alignment horizontal="center" vertical="top"/>
      <protection/>
    </xf>
    <xf numFmtId="178" fontId="19" fillId="0" borderId="0" xfId="891" applyNumberFormat="1" applyFont="1" applyFill="1" applyBorder="1" applyAlignment="1">
      <alignment horizontal="left" vertical="top"/>
      <protection/>
    </xf>
    <xf numFmtId="0" fontId="19" fillId="0" borderId="0" xfId="891" applyNumberFormat="1" applyFont="1" applyFill="1" applyBorder="1" applyAlignment="1">
      <alignment horizontal="center" vertical="top"/>
      <protection/>
    </xf>
    <xf numFmtId="49" fontId="19" fillId="0" borderId="0" xfId="891" applyFont="1" applyBorder="1" applyAlignment="1">
      <alignment vertical="top"/>
      <protection/>
    </xf>
    <xf numFmtId="0" fontId="19" fillId="0" borderId="0" xfId="891" applyNumberFormat="1" applyFont="1" applyFill="1" applyAlignment="1">
      <alignment horizontal="center" vertical="top"/>
      <protection/>
    </xf>
    <xf numFmtId="195" fontId="19" fillId="0" borderId="0" xfId="891" applyNumberFormat="1" applyFont="1" applyAlignment="1">
      <alignment vertical="top"/>
      <protection/>
    </xf>
    <xf numFmtId="49" fontId="0" fillId="0" borderId="0" xfId="891" applyFont="1" applyFill="1" applyAlignment="1">
      <alignment vertical="top" wrapText="1"/>
      <protection/>
    </xf>
    <xf numFmtId="49" fontId="19" fillId="0" borderId="0" xfId="891" applyFont="1" applyFill="1" applyAlignment="1">
      <alignment vertical="top"/>
      <protection/>
    </xf>
    <xf numFmtId="49" fontId="19" fillId="0" borderId="0" xfId="891" applyFont="1" applyFill="1" applyAlignment="1">
      <alignment vertical="top" wrapText="1"/>
      <protection/>
    </xf>
    <xf numFmtId="0" fontId="19" fillId="0" borderId="0" xfId="891" applyNumberFormat="1" applyFont="1" applyFill="1" applyAlignment="1">
      <alignment vertical="top"/>
      <protection/>
    </xf>
    <xf numFmtId="49" fontId="19" fillId="0" borderId="0" xfId="891" applyNumberFormat="1" applyFont="1" applyFill="1" applyAlignment="1">
      <alignment horizontal="left" vertical="top" wrapText="1"/>
      <protection/>
    </xf>
    <xf numFmtId="49" fontId="0" fillId="0" borderId="0" xfId="891" applyNumberFormat="1" applyFont="1" applyFill="1" applyAlignment="1">
      <alignment horizontal="center" vertical="top"/>
      <protection/>
    </xf>
    <xf numFmtId="49" fontId="0" fillId="0" borderId="0" xfId="891" applyFont="1" applyFill="1" applyAlignment="1">
      <alignment horizontal="center" vertical="top"/>
      <protection/>
    </xf>
    <xf numFmtId="0" fontId="0" fillId="0" borderId="0" xfId="891" applyNumberFormat="1" applyFont="1" applyFill="1" applyAlignment="1">
      <alignment horizontal="center" vertical="top"/>
      <protection/>
    </xf>
    <xf numFmtId="49" fontId="0" fillId="0" borderId="0" xfId="891" applyFont="1" applyFill="1" applyAlignment="1">
      <alignment vertical="top"/>
      <protection/>
    </xf>
    <xf numFmtId="0" fontId="0" fillId="0" borderId="0" xfId="891" applyNumberFormat="1" applyFont="1" applyFill="1" applyAlignment="1">
      <alignment vertical="top"/>
      <protection/>
    </xf>
    <xf numFmtId="49" fontId="19" fillId="0" borderId="0" xfId="891" applyNumberFormat="1" applyFont="1" applyFill="1" applyAlignment="1">
      <alignment vertical="top"/>
      <protection/>
    </xf>
    <xf numFmtId="49" fontId="19" fillId="0" borderId="0" xfId="891" applyNumberFormat="1" applyFont="1" applyAlignment="1">
      <alignment horizontal="center" vertical="top"/>
      <protection/>
    </xf>
    <xf numFmtId="49" fontId="19" fillId="0" borderId="0" xfId="891" applyFont="1" applyAlignment="1">
      <alignment horizontal="center" vertical="top"/>
      <protection/>
    </xf>
    <xf numFmtId="0" fontId="19" fillId="0" borderId="0" xfId="891" applyNumberFormat="1" applyFont="1" applyAlignment="1">
      <alignment horizontal="center" vertical="top"/>
      <protection/>
    </xf>
    <xf numFmtId="49" fontId="0" fillId="0" borderId="0" xfId="891" applyNumberFormat="1" applyFont="1" applyAlignment="1">
      <alignment horizontal="center" vertical="top"/>
      <protection/>
    </xf>
    <xf numFmtId="49" fontId="0" fillId="0" borderId="0" xfId="891" applyFont="1" applyAlignment="1">
      <alignment vertical="top"/>
      <protection/>
    </xf>
    <xf numFmtId="49" fontId="0" fillId="0" borderId="0" xfId="891" applyFont="1" applyAlignment="1">
      <alignment horizontal="center" vertical="top"/>
      <protection/>
    </xf>
    <xf numFmtId="0" fontId="0" fillId="0" borderId="0" xfId="891" applyNumberFormat="1" applyFont="1" applyAlignment="1">
      <alignment horizontal="center" vertical="top"/>
      <protection/>
    </xf>
    <xf numFmtId="49" fontId="18" fillId="0" borderId="0" xfId="891" applyFont="1" applyAlignment="1">
      <alignment vertical="top"/>
      <protection/>
    </xf>
    <xf numFmtId="0" fontId="39" fillId="0" borderId="56" xfId="886" applyFont="1" applyBorder="1" applyAlignment="1" applyProtection="1">
      <alignment horizontal="center" vertical="center"/>
      <protection/>
    </xf>
    <xf numFmtId="0" fontId="39" fillId="0" borderId="56" xfId="886" applyFont="1" applyBorder="1" applyAlignment="1" applyProtection="1">
      <alignment horizontal="left" vertical="center"/>
      <protection/>
    </xf>
    <xf numFmtId="49" fontId="3" fillId="0" borderId="56" xfId="880" applyNumberFormat="1" applyFont="1" applyFill="1" applyBorder="1" applyAlignment="1" applyProtection="1">
      <alignment horizontal="left" vertical="center" wrapText="1"/>
      <protection/>
    </xf>
    <xf numFmtId="49" fontId="3" fillId="0" borderId="56" xfId="880" applyNumberFormat="1" applyFont="1" applyFill="1" applyBorder="1" applyAlignment="1" applyProtection="1">
      <alignment horizontal="left" vertical="center"/>
      <protection/>
    </xf>
    <xf numFmtId="184" fontId="39" fillId="0" borderId="56" xfId="886" applyNumberFormat="1" applyFont="1" applyBorder="1" applyAlignment="1" applyProtection="1">
      <alignment horizontal="right" vertical="center"/>
      <protection/>
    </xf>
    <xf numFmtId="186" fontId="39" fillId="0" borderId="56" xfId="886" applyNumberFormat="1" applyFont="1" applyBorder="1" applyAlignment="1" applyProtection="1">
      <alignment horizontal="right" vertical="center"/>
      <protection/>
    </xf>
    <xf numFmtId="185" fontId="39" fillId="0" borderId="56" xfId="886" applyNumberFormat="1" applyFont="1" applyBorder="1" applyAlignment="1" applyProtection="1">
      <alignment horizontal="right" vertical="center"/>
      <protection/>
    </xf>
    <xf numFmtId="187" fontId="39" fillId="0" borderId="56" xfId="886" applyNumberFormat="1" applyFont="1" applyBorder="1" applyAlignment="1" applyProtection="1">
      <alignment horizontal="right" vertical="center"/>
      <protection/>
    </xf>
    <xf numFmtId="4" fontId="22" fillId="0" borderId="39" xfId="889" applyNumberFormat="1" applyFont="1" applyFill="1" applyBorder="1" applyAlignment="1" applyProtection="1">
      <alignment vertical="center"/>
      <protection/>
    </xf>
    <xf numFmtId="0" fontId="22" fillId="0" borderId="0" xfId="883" applyNumberFormat="1" applyFont="1" applyFill="1" applyBorder="1" applyAlignment="1" applyProtection="1">
      <alignment horizontal="left" vertical="center"/>
      <protection/>
    </xf>
    <xf numFmtId="49" fontId="74" fillId="0" borderId="56" xfId="889" applyNumberFormat="1" applyFont="1" applyFill="1" applyBorder="1" applyAlignment="1" applyProtection="1">
      <alignment horizontal="left" vertical="center" wrapText="1"/>
      <protection/>
    </xf>
    <xf numFmtId="0" fontId="75" fillId="0" borderId="0" xfId="883" applyFont="1" applyAlignment="1">
      <alignment vertical="center"/>
      <protection/>
    </xf>
    <xf numFmtId="49" fontId="16" fillId="55" borderId="0" xfId="883" applyNumberFormat="1" applyFont="1" applyFill="1" applyBorder="1" applyAlignment="1" applyProtection="1">
      <alignment horizontal="left" vertical="center" wrapText="1"/>
      <protection/>
    </xf>
    <xf numFmtId="49" fontId="22" fillId="55" borderId="0" xfId="883" applyNumberFormat="1" applyFont="1" applyFill="1" applyBorder="1" applyAlignment="1" applyProtection="1">
      <alignment horizontal="left" vertical="center"/>
      <protection/>
    </xf>
    <xf numFmtId="49" fontId="16" fillId="55" borderId="0" xfId="883" applyNumberFormat="1" applyFont="1" applyFill="1" applyBorder="1" applyAlignment="1" applyProtection="1">
      <alignment horizontal="left" vertical="center"/>
      <protection/>
    </xf>
    <xf numFmtId="4" fontId="22" fillId="55" borderId="0" xfId="883" applyNumberFormat="1" applyFont="1" applyFill="1" applyBorder="1" applyAlignment="1" applyProtection="1">
      <alignment horizontal="right" vertical="center"/>
      <protection/>
    </xf>
    <xf numFmtId="3" fontId="22" fillId="55" borderId="0" xfId="883" applyNumberFormat="1" applyFont="1" applyFill="1" applyBorder="1" applyAlignment="1" applyProtection="1">
      <alignment horizontal="right" vertical="center"/>
      <protection/>
    </xf>
    <xf numFmtId="4" fontId="22" fillId="55" borderId="16" xfId="883" applyNumberFormat="1" applyFont="1" applyFill="1" applyBorder="1" applyAlignment="1" applyProtection="1">
      <alignment horizontal="right" vertical="center"/>
      <protection/>
    </xf>
    <xf numFmtId="0" fontId="22" fillId="55" borderId="0" xfId="883" applyFont="1" applyFill="1" applyAlignment="1">
      <alignment vertical="center"/>
      <protection/>
    </xf>
    <xf numFmtId="0" fontId="76" fillId="0" borderId="0" xfId="883" applyFont="1" applyAlignment="1">
      <alignment vertical="center" wrapText="1"/>
      <protection/>
    </xf>
    <xf numFmtId="0" fontId="76" fillId="0" borderId="0" xfId="889" applyFont="1" applyAlignment="1">
      <alignment vertical="center" wrapText="1"/>
      <protection/>
    </xf>
    <xf numFmtId="49" fontId="75" fillId="0" borderId="0" xfId="889" applyNumberFormat="1" applyFont="1" applyFill="1" applyBorder="1" applyAlignment="1" applyProtection="1">
      <alignment horizontal="left" vertical="center"/>
      <protection/>
    </xf>
    <xf numFmtId="0" fontId="75" fillId="0" borderId="0" xfId="889" applyFont="1" applyAlignment="1">
      <alignment vertical="center"/>
      <protection/>
    </xf>
    <xf numFmtId="180" fontId="74" fillId="0" borderId="56" xfId="889" applyNumberFormat="1" applyFont="1" applyFill="1" applyBorder="1" applyAlignment="1" applyProtection="1">
      <alignment horizontal="right" vertical="center"/>
      <protection/>
    </xf>
    <xf numFmtId="180" fontId="77" fillId="0" borderId="56" xfId="889" applyNumberFormat="1" applyFont="1" applyFill="1" applyBorder="1" applyAlignment="1" applyProtection="1">
      <alignment horizontal="right" vertical="center"/>
      <protection/>
    </xf>
    <xf numFmtId="4" fontId="22" fillId="0" borderId="0" xfId="889" applyNumberFormat="1" applyFont="1" applyFill="1" applyAlignment="1">
      <alignment vertical="center"/>
      <protection/>
    </xf>
    <xf numFmtId="0" fontId="22" fillId="0" borderId="0" xfId="890" applyFont="1" applyFill="1" applyAlignment="1">
      <alignment vertical="center"/>
      <protection/>
    </xf>
    <xf numFmtId="49" fontId="16" fillId="0" borderId="0" xfId="884" applyNumberFormat="1" applyFont="1" applyFill="1" applyBorder="1" applyAlignment="1" applyProtection="1">
      <alignment horizontal="left" vertical="center"/>
      <protection/>
    </xf>
    <xf numFmtId="4" fontId="16" fillId="0" borderId="0" xfId="884" applyNumberFormat="1" applyFont="1" applyFill="1" applyBorder="1" applyAlignment="1" applyProtection="1">
      <alignment horizontal="right" vertical="center"/>
      <protection/>
    </xf>
    <xf numFmtId="49" fontId="16" fillId="0" borderId="0" xfId="890" applyNumberFormat="1" applyFont="1" applyFill="1" applyBorder="1" applyAlignment="1" applyProtection="1">
      <alignment horizontal="left" vertical="center"/>
      <protection/>
    </xf>
    <xf numFmtId="0" fontId="16" fillId="0" borderId="0" xfId="890" applyFont="1" applyFill="1" applyAlignment="1">
      <alignment vertical="center"/>
      <protection/>
    </xf>
    <xf numFmtId="178" fontId="18" fillId="0" borderId="0" xfId="891" applyNumberFormat="1" applyFont="1" applyFill="1" applyBorder="1" applyAlignment="1">
      <alignment horizontal="center" vertical="top"/>
      <protection/>
    </xf>
    <xf numFmtId="178" fontId="18" fillId="0" borderId="0" xfId="891" applyNumberFormat="1" applyFont="1" applyFill="1" applyBorder="1" applyAlignment="1">
      <alignment horizontal="right" vertical="top"/>
      <protection/>
    </xf>
    <xf numFmtId="49" fontId="24" fillId="0" borderId="65" xfId="884" applyNumberFormat="1" applyFont="1" applyFill="1" applyBorder="1" applyAlignment="1" applyProtection="1">
      <alignment horizontal="left" vertical="center"/>
      <protection/>
    </xf>
    <xf numFmtId="0" fontId="11" fillId="0" borderId="66" xfId="887" applyFont="1" applyFill="1" applyBorder="1" applyAlignment="1" applyProtection="1">
      <alignment horizontal="left"/>
      <protection/>
    </xf>
    <xf numFmtId="49" fontId="22" fillId="0" borderId="66" xfId="884" applyNumberFormat="1" applyFont="1" applyFill="1" applyBorder="1" applyAlignment="1" applyProtection="1">
      <alignment horizontal="left" vertical="center"/>
      <protection/>
    </xf>
    <xf numFmtId="0" fontId="11" fillId="0" borderId="67" xfId="887" applyFont="1" applyFill="1" applyBorder="1" applyAlignment="1" applyProtection="1">
      <alignment horizontal="left"/>
      <protection/>
    </xf>
    <xf numFmtId="0" fontId="39" fillId="54" borderId="0" xfId="887" applyFont="1" applyFill="1" applyAlignment="1" applyProtection="1">
      <alignment horizontal="left"/>
      <protection/>
    </xf>
    <xf numFmtId="0" fontId="16" fillId="0" borderId="0" xfId="887" applyAlignment="1" applyProtection="1">
      <alignment horizontal="left" vertical="top"/>
      <protection/>
    </xf>
    <xf numFmtId="49" fontId="24" fillId="0" borderId="31" xfId="884" applyNumberFormat="1" applyFont="1" applyFill="1" applyBorder="1" applyAlignment="1" applyProtection="1">
      <alignment horizontal="left" vertical="center"/>
      <protection/>
    </xf>
    <xf numFmtId="0" fontId="11" fillId="0" borderId="64" xfId="887" applyFont="1" applyFill="1" applyBorder="1" applyAlignment="1" applyProtection="1">
      <alignment horizontal="left" vertical="center"/>
      <protection/>
    </xf>
    <xf numFmtId="0" fontId="11" fillId="0" borderId="64" xfId="887" applyFont="1" applyFill="1" applyBorder="1" applyAlignment="1" applyProtection="1">
      <alignment horizontal="left"/>
      <protection/>
    </xf>
    <xf numFmtId="0" fontId="11" fillId="0" borderId="32" xfId="887" applyFont="1" applyFill="1" applyBorder="1" applyAlignment="1" applyProtection="1">
      <alignment horizontal="left"/>
      <protection/>
    </xf>
    <xf numFmtId="0" fontId="39" fillId="0" borderId="84" xfId="887" applyFont="1" applyBorder="1" applyAlignment="1" applyProtection="1">
      <alignment horizontal="left" vertical="center" wrapText="1"/>
      <protection/>
    </xf>
    <xf numFmtId="0" fontId="39" fillId="0" borderId="84" xfId="887" applyFont="1" applyFill="1" applyBorder="1" applyAlignment="1" applyProtection="1">
      <alignment horizontal="center" vertical="center"/>
      <protection/>
    </xf>
    <xf numFmtId="2" fontId="39" fillId="0" borderId="84" xfId="0" applyNumberFormat="1" applyFont="1" applyBorder="1" applyAlignment="1">
      <alignment vertical="center"/>
    </xf>
    <xf numFmtId="184" fontId="39" fillId="0" borderId="84" xfId="887" applyNumberFormat="1" applyFont="1" applyFill="1" applyBorder="1" applyAlignment="1" applyProtection="1">
      <alignment horizontal="right" vertical="center"/>
      <protection/>
    </xf>
    <xf numFmtId="187" fontId="39" fillId="0" borderId="56" xfId="887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>
      <alignment vertical="center"/>
    </xf>
    <xf numFmtId="0" fontId="39" fillId="0" borderId="84" xfId="0" applyFont="1" applyBorder="1" applyAlignment="1">
      <alignment horizontal="center" vertical="center"/>
    </xf>
    <xf numFmtId="2" fontId="39" fillId="0" borderId="84" xfId="0" applyNumberFormat="1" applyFont="1" applyBorder="1" applyAlignment="1">
      <alignment/>
    </xf>
    <xf numFmtId="0" fontId="41" fillId="0" borderId="56" xfId="887" applyFont="1" applyBorder="1" applyAlignment="1" applyProtection="1">
      <alignment horizontal="left" vertical="center" wrapText="1"/>
      <protection/>
    </xf>
    <xf numFmtId="0" fontId="41" fillId="0" borderId="56" xfId="880" applyFont="1" applyBorder="1" applyAlignment="1" applyProtection="1">
      <alignment horizontal="center" vertical="center"/>
      <protection/>
    </xf>
    <xf numFmtId="184" fontId="41" fillId="0" borderId="56" xfId="880" applyNumberFormat="1" applyFont="1" applyBorder="1" applyAlignment="1" applyProtection="1">
      <alignment horizontal="right" vertical="center"/>
      <protection/>
    </xf>
    <xf numFmtId="0" fontId="39" fillId="0" borderId="0" xfId="879" applyFont="1" applyAlignment="1" applyProtection="1">
      <alignment horizontal="left" vertical="center" wrapText="1"/>
      <protection/>
    </xf>
    <xf numFmtId="49" fontId="24" fillId="0" borderId="0" xfId="890" applyNumberFormat="1" applyFont="1" applyFill="1" applyBorder="1" applyAlignment="1" applyProtection="1">
      <alignment horizontal="left" vertical="center"/>
      <protection/>
    </xf>
    <xf numFmtId="0" fontId="64" fillId="0" borderId="0" xfId="0" applyFont="1" applyBorder="1" applyAlignment="1">
      <alignment horizontal="center" wrapText="1" shrinkToFit="1"/>
    </xf>
    <xf numFmtId="0" fontId="64" fillId="0" borderId="0" xfId="0" applyFont="1" applyBorder="1" applyAlignment="1">
      <alignment horizontal="justify" wrapText="1" shrinkToFit="1"/>
    </xf>
    <xf numFmtId="0" fontId="64" fillId="0" borderId="0" xfId="0" applyFont="1" applyBorder="1" applyAlignment="1">
      <alignment horizontal="right" wrapText="1" shrinkToFit="1"/>
    </xf>
    <xf numFmtId="0" fontId="64" fillId="0" borderId="0" xfId="0" applyFont="1" applyBorder="1" applyAlignment="1">
      <alignment horizontal="left" wrapText="1" shrinkToFit="1"/>
    </xf>
    <xf numFmtId="174" fontId="64" fillId="0" borderId="0" xfId="0" applyNumberFormat="1" applyFont="1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left" wrapText="1" shrinkToFit="1"/>
    </xf>
    <xf numFmtId="0" fontId="0" fillId="0" borderId="0" xfId="0" applyBorder="1" applyAlignment="1">
      <alignment horizontal="right" wrapText="1" shrinkToFit="1"/>
    </xf>
    <xf numFmtId="0" fontId="64" fillId="0" borderId="0" xfId="0" applyFont="1" applyBorder="1" applyAlignment="1">
      <alignment wrapText="1" shrinkToFit="1"/>
    </xf>
    <xf numFmtId="174" fontId="66" fillId="0" borderId="56" xfId="0" applyNumberFormat="1" applyFont="1" applyBorder="1" applyAlignment="1">
      <alignment horizontal="center"/>
    </xf>
    <xf numFmtId="174" fontId="64" fillId="0" borderId="56" xfId="0" applyNumberFormat="1" applyFont="1" applyBorder="1" applyAlignment="1">
      <alignment/>
    </xf>
    <xf numFmtId="174" fontId="64" fillId="0" borderId="56" xfId="0" applyNumberFormat="1" applyFont="1" applyFill="1" applyBorder="1" applyAlignment="1">
      <alignment/>
    </xf>
    <xf numFmtId="0" fontId="64" fillId="0" borderId="43" xfId="0" applyFont="1" applyBorder="1" applyAlignment="1">
      <alignment horizontal="center" wrapText="1" shrinkToFit="1"/>
    </xf>
    <xf numFmtId="0" fontId="64" fillId="0" borderId="17" xfId="0" applyFont="1" applyBorder="1" applyAlignment="1">
      <alignment horizontal="justify" wrapText="1" shrinkToFit="1"/>
    </xf>
    <xf numFmtId="0" fontId="64" fillId="0" borderId="17" xfId="0" applyFont="1" applyBorder="1" applyAlignment="1">
      <alignment horizontal="right" wrapText="1" shrinkToFit="1"/>
    </xf>
    <xf numFmtId="0" fontId="64" fillId="0" borderId="17" xfId="0" applyFont="1" applyBorder="1" applyAlignment="1">
      <alignment horizontal="left" wrapText="1" shrinkToFit="1"/>
    </xf>
    <xf numFmtId="174" fontId="64" fillId="0" borderId="17" xfId="0" applyNumberFormat="1" applyFont="1" applyBorder="1" applyAlignment="1">
      <alignment wrapText="1" shrinkToFit="1"/>
    </xf>
    <xf numFmtId="174" fontId="17" fillId="0" borderId="85" xfId="0" applyNumberFormat="1" applyFont="1" applyBorder="1" applyAlignment="1">
      <alignment wrapText="1" shrinkToFit="1"/>
    </xf>
    <xf numFmtId="0" fontId="66" fillId="0" borderId="56" xfId="0" applyFont="1" applyBorder="1" applyAlignment="1">
      <alignment horizontal="center"/>
    </xf>
    <xf numFmtId="0" fontId="66" fillId="0" borderId="56" xfId="0" applyFont="1" applyBorder="1" applyAlignment="1">
      <alignment/>
    </xf>
    <xf numFmtId="0" fontId="67" fillId="0" borderId="56" xfId="0" applyFont="1" applyBorder="1" applyAlignment="1">
      <alignment/>
    </xf>
    <xf numFmtId="0" fontId="64" fillId="0" borderId="56" xfId="0" applyFont="1" applyBorder="1" applyAlignment="1">
      <alignment horizontal="center"/>
    </xf>
    <xf numFmtId="0" fontId="17" fillId="0" borderId="56" xfId="0" applyFont="1" applyBorder="1" applyAlignment="1">
      <alignment horizontal="justify"/>
    </xf>
    <xf numFmtId="0" fontId="64" fillId="0" borderId="56" xfId="0" applyFont="1" applyBorder="1" applyAlignment="1">
      <alignment horizontal="right"/>
    </xf>
    <xf numFmtId="0" fontId="64" fillId="0" borderId="56" xfId="0" applyFont="1" applyBorder="1" applyAlignment="1">
      <alignment horizontal="left"/>
    </xf>
    <xf numFmtId="0" fontId="64" fillId="0" borderId="56" xfId="0" applyFont="1" applyBorder="1" applyAlignment="1">
      <alignment horizontal="justify" wrapText="1"/>
    </xf>
    <xf numFmtId="0" fontId="64" fillId="0" borderId="56" xfId="0" applyFont="1" applyBorder="1" applyAlignment="1">
      <alignment horizontal="justify"/>
    </xf>
    <xf numFmtId="0" fontId="67" fillId="0" borderId="56" xfId="0" applyFont="1" applyBorder="1" applyAlignment="1">
      <alignment horizontal="left" wrapText="1"/>
    </xf>
    <xf numFmtId="0" fontId="0" fillId="0" borderId="56" xfId="0" applyBorder="1" applyAlignment="1">
      <alignment/>
    </xf>
    <xf numFmtId="0" fontId="64" fillId="0" borderId="56" xfId="0" applyFont="1" applyBorder="1" applyAlignment="1">
      <alignment horizontal="left" wrapText="1"/>
    </xf>
    <xf numFmtId="0" fontId="37" fillId="0" borderId="0" xfId="889" applyFont="1" applyFill="1" applyBorder="1" applyAlignment="1">
      <alignment horizontal="center" vertical="center"/>
      <protection/>
    </xf>
    <xf numFmtId="49" fontId="24" fillId="0" borderId="0" xfId="892" applyNumberFormat="1" applyFont="1" applyFill="1" applyBorder="1" applyAlignment="1" applyProtection="1">
      <alignment horizontal="left" vertical="center"/>
      <protection/>
    </xf>
    <xf numFmtId="3" fontId="37" fillId="0" borderId="0" xfId="889" applyNumberFormat="1" applyFont="1" applyFill="1" applyBorder="1" applyAlignment="1">
      <alignment vertical="center"/>
      <protection/>
    </xf>
    <xf numFmtId="49" fontId="37" fillId="0" borderId="56" xfId="889" applyNumberFormat="1" applyFont="1" applyFill="1" applyBorder="1" applyAlignment="1">
      <alignment horizontal="center" vertical="center"/>
      <protection/>
    </xf>
    <xf numFmtId="49" fontId="60" fillId="0" borderId="56" xfId="889" applyNumberFormat="1" applyFont="1" applyFill="1" applyBorder="1" applyAlignment="1">
      <alignment horizontal="left" vertical="center" wrapText="1"/>
      <protection/>
    </xf>
    <xf numFmtId="49" fontId="37" fillId="0" borderId="56" xfId="889" applyNumberFormat="1" applyFont="1" applyFill="1" applyBorder="1" applyAlignment="1">
      <alignment horizontal="left" vertical="center" wrapText="1"/>
      <protection/>
    </xf>
    <xf numFmtId="49" fontId="37" fillId="0" borderId="56" xfId="889" applyNumberFormat="1" applyFont="1" applyFill="1" applyBorder="1" applyAlignment="1">
      <alignment vertical="center" wrapText="1"/>
      <protection/>
    </xf>
    <xf numFmtId="3" fontId="37" fillId="0" borderId="56" xfId="889" applyNumberFormat="1" applyFont="1" applyFill="1" applyBorder="1" applyAlignment="1">
      <alignment vertical="center" wrapText="1"/>
      <protection/>
    </xf>
    <xf numFmtId="0" fontId="60" fillId="56" borderId="56" xfId="884" applyFont="1" applyFill="1" applyBorder="1" applyAlignment="1">
      <alignment horizontal="center" vertical="center"/>
      <protection/>
    </xf>
    <xf numFmtId="0" fontId="60" fillId="56" borderId="56" xfId="884" applyFont="1" applyFill="1" applyBorder="1" applyAlignment="1">
      <alignment horizontal="left" vertical="center" wrapText="1"/>
      <protection/>
    </xf>
    <xf numFmtId="0" fontId="60" fillId="56" borderId="56" xfId="884" applyFont="1" applyFill="1" applyBorder="1" applyAlignment="1">
      <alignment horizontal="left" vertical="center"/>
      <protection/>
    </xf>
    <xf numFmtId="0" fontId="60" fillId="56" borderId="56" xfId="884" applyFont="1" applyFill="1" applyBorder="1" applyAlignment="1">
      <alignment vertical="center"/>
      <protection/>
    </xf>
    <xf numFmtId="0" fontId="16" fillId="0" borderId="0" xfId="884" applyFont="1" applyFill="1" applyBorder="1" applyAlignment="1">
      <alignment horizontal="left" vertical="center"/>
      <protection/>
    </xf>
    <xf numFmtId="0" fontId="16" fillId="0" borderId="0" xfId="884" applyFont="1">
      <alignment/>
      <protection/>
    </xf>
    <xf numFmtId="0" fontId="37" fillId="0" borderId="56" xfId="884" applyFont="1" applyFill="1" applyBorder="1" applyAlignment="1">
      <alignment horizontal="center" vertical="center"/>
      <protection/>
    </xf>
    <xf numFmtId="2" fontId="37" fillId="0" borderId="56" xfId="884" applyNumberFormat="1" applyFont="1" applyFill="1" applyBorder="1" applyAlignment="1" applyProtection="1">
      <alignment horizontal="left" vertical="center" wrapText="1"/>
      <protection locked="0"/>
    </xf>
    <xf numFmtId="0" fontId="37" fillId="0" borderId="56" xfId="884" applyFont="1" applyFill="1" applyBorder="1" applyAlignment="1" applyProtection="1">
      <alignment horizontal="left" vertical="center" wrapText="1"/>
      <protection locked="0"/>
    </xf>
    <xf numFmtId="1" fontId="37" fillId="0" borderId="56" xfId="884" applyNumberFormat="1" applyFont="1" applyFill="1" applyBorder="1" applyAlignment="1" applyProtection="1">
      <alignment vertical="center" wrapText="1"/>
      <protection locked="0"/>
    </xf>
    <xf numFmtId="0" fontId="16" fillId="0" borderId="0" xfId="884" applyFont="1" applyBorder="1" applyAlignment="1">
      <alignment horizontal="left" vertical="center"/>
      <protection/>
    </xf>
    <xf numFmtId="2" fontId="37" fillId="0" borderId="56" xfId="884" applyNumberFormat="1" applyFont="1" applyFill="1" applyBorder="1" applyAlignment="1">
      <alignment horizontal="left" vertical="center" wrapText="1"/>
      <protection/>
    </xf>
    <xf numFmtId="49" fontId="37" fillId="0" borderId="56" xfId="884" applyNumberFormat="1" applyFont="1" applyFill="1" applyBorder="1" applyAlignment="1">
      <alignment horizontal="left" vertical="center"/>
      <protection/>
    </xf>
    <xf numFmtId="0" fontId="16" fillId="0" borderId="0" xfId="884" applyFont="1" applyAlignment="1">
      <alignment horizontal="left" vertical="center"/>
      <protection/>
    </xf>
    <xf numFmtId="0" fontId="37" fillId="0" borderId="56" xfId="884" applyFont="1" applyFill="1" applyBorder="1" applyAlignment="1" applyProtection="1">
      <alignment horizontal="center" vertical="center" wrapText="1"/>
      <protection locked="0"/>
    </xf>
    <xf numFmtId="0" fontId="16" fillId="0" borderId="0" xfId="884" applyFont="1" applyFill="1">
      <alignment/>
      <protection/>
    </xf>
    <xf numFmtId="1" fontId="37" fillId="0" borderId="56" xfId="884" applyNumberFormat="1" applyFont="1" applyFill="1" applyBorder="1" applyAlignment="1">
      <alignment vertical="center"/>
      <protection/>
    </xf>
    <xf numFmtId="0" fontId="16" fillId="0" borderId="0" xfId="884" applyFont="1" applyFill="1" applyAlignment="1">
      <alignment horizontal="left" vertical="center"/>
      <protection/>
    </xf>
    <xf numFmtId="2" fontId="60" fillId="0" borderId="56" xfId="884" applyNumberFormat="1" applyFont="1" applyFill="1" applyBorder="1" applyAlignment="1" applyProtection="1">
      <alignment horizontal="left" vertical="center" wrapText="1"/>
      <protection locked="0"/>
    </xf>
    <xf numFmtId="49" fontId="37" fillId="0" borderId="56" xfId="884" applyNumberFormat="1" applyFont="1" applyFill="1" applyBorder="1" applyAlignment="1">
      <alignment horizontal="center" vertical="center"/>
      <protection/>
    </xf>
    <xf numFmtId="2" fontId="37" fillId="0" borderId="56" xfId="889" applyNumberFormat="1" applyFont="1" applyFill="1" applyBorder="1" applyAlignment="1" applyProtection="1">
      <alignment horizontal="left" vertical="center" wrapText="1"/>
      <protection locked="0"/>
    </xf>
    <xf numFmtId="0" fontId="37" fillId="0" borderId="56" xfId="889" applyFont="1" applyFill="1" applyBorder="1" applyAlignment="1" applyProtection="1">
      <alignment horizontal="left" vertical="center" wrapText="1"/>
      <protection locked="0"/>
    </xf>
    <xf numFmtId="1" fontId="37" fillId="0" borderId="56" xfId="889" applyNumberFormat="1" applyFont="1" applyFill="1" applyBorder="1" applyAlignment="1" applyProtection="1">
      <alignment vertical="center" wrapText="1"/>
      <protection locked="0"/>
    </xf>
    <xf numFmtId="3" fontId="37" fillId="0" borderId="56" xfId="889" applyNumberFormat="1" applyFont="1" applyFill="1" applyBorder="1" applyAlignment="1" applyProtection="1">
      <alignment vertical="center" wrapText="1"/>
      <protection locked="0"/>
    </xf>
    <xf numFmtId="0" fontId="37" fillId="0" borderId="56" xfId="889" applyFont="1" applyFill="1" applyBorder="1" applyAlignment="1" applyProtection="1">
      <alignment horizontal="center" vertical="center" wrapText="1"/>
      <protection locked="0"/>
    </xf>
    <xf numFmtId="1" fontId="60" fillId="0" borderId="56" xfId="884" applyNumberFormat="1" applyFont="1" applyFill="1" applyBorder="1" applyAlignment="1" applyProtection="1">
      <alignment horizontal="left" vertical="center" wrapText="1"/>
      <protection locked="0"/>
    </xf>
    <xf numFmtId="3" fontId="60" fillId="0" borderId="56" xfId="884" applyNumberFormat="1" applyFont="1" applyFill="1" applyBorder="1" applyAlignment="1" applyProtection="1">
      <alignment vertical="center" wrapText="1"/>
      <protection locked="0"/>
    </xf>
    <xf numFmtId="0" fontId="16" fillId="0" borderId="0" xfId="884">
      <alignment/>
      <protection/>
    </xf>
    <xf numFmtId="0" fontId="37" fillId="0" borderId="56" xfId="884" applyFont="1" applyFill="1" applyBorder="1" applyAlignment="1">
      <alignment horizontal="left" vertical="center" wrapText="1"/>
      <protection/>
    </xf>
    <xf numFmtId="0" fontId="37" fillId="0" borderId="56" xfId="884" applyFont="1" applyFill="1" applyBorder="1" applyAlignment="1">
      <alignment horizontal="left" vertical="center"/>
      <protection/>
    </xf>
    <xf numFmtId="0" fontId="37" fillId="0" borderId="56" xfId="884" applyFont="1" applyFill="1" applyBorder="1" applyAlignment="1">
      <alignment vertical="center"/>
      <protection/>
    </xf>
    <xf numFmtId="0" fontId="37" fillId="57" borderId="56" xfId="884" applyFont="1" applyFill="1" applyBorder="1" applyAlignment="1">
      <alignment horizontal="center" vertical="center"/>
      <protection/>
    </xf>
    <xf numFmtId="0" fontId="60" fillId="58" borderId="56" xfId="884" applyFont="1" applyFill="1" applyBorder="1" applyAlignment="1">
      <alignment horizontal="left" vertical="center" wrapText="1"/>
      <protection/>
    </xf>
    <xf numFmtId="0" fontId="60" fillId="57" borderId="56" xfId="884" applyFont="1" applyFill="1" applyBorder="1" applyAlignment="1">
      <alignment horizontal="left" vertical="center"/>
      <protection/>
    </xf>
    <xf numFmtId="0" fontId="60" fillId="57" borderId="56" xfId="884" applyFont="1" applyFill="1" applyBorder="1" applyAlignment="1">
      <alignment vertical="center"/>
      <protection/>
    </xf>
    <xf numFmtId="3" fontId="60" fillId="57" borderId="56" xfId="884" applyNumberFormat="1" applyFont="1" applyFill="1" applyBorder="1" applyAlignment="1">
      <alignment vertical="center"/>
      <protection/>
    </xf>
    <xf numFmtId="0" fontId="37" fillId="0" borderId="0" xfId="884" applyFont="1" applyFill="1" applyAlignment="1">
      <alignment horizontal="center" vertical="center"/>
      <protection/>
    </xf>
    <xf numFmtId="0" fontId="37" fillId="0" borderId="0" xfId="884" applyFont="1" applyFill="1" applyAlignment="1">
      <alignment horizontal="left" vertical="center" wrapText="1"/>
      <protection/>
    </xf>
    <xf numFmtId="0" fontId="37" fillId="0" borderId="0" xfId="884" applyFont="1" applyFill="1" applyAlignment="1">
      <alignment horizontal="left" vertical="center"/>
      <protection/>
    </xf>
    <xf numFmtId="0" fontId="37" fillId="0" borderId="0" xfId="884" applyFont="1" applyFill="1" applyAlignment="1">
      <alignment vertical="center"/>
      <protection/>
    </xf>
    <xf numFmtId="1" fontId="3" fillId="0" borderId="86" xfId="880" applyNumberFormat="1" applyFont="1" applyFill="1" applyBorder="1" applyAlignment="1" applyProtection="1">
      <alignment horizontal="center" vertical="center"/>
      <protection/>
    </xf>
    <xf numFmtId="49" fontId="3" fillId="0" borderId="86" xfId="880" applyNumberFormat="1" applyFont="1" applyFill="1" applyBorder="1" applyAlignment="1" applyProtection="1">
      <alignment horizontal="center" vertical="center"/>
      <protection/>
    </xf>
    <xf numFmtId="49" fontId="3" fillId="0" borderId="86" xfId="880" applyNumberFormat="1" applyFont="1" applyFill="1" applyBorder="1" applyAlignment="1" applyProtection="1">
      <alignment horizontal="left" vertical="center"/>
      <protection/>
    </xf>
    <xf numFmtId="49" fontId="3" fillId="0" borderId="86" xfId="880" applyNumberFormat="1" applyFont="1" applyFill="1" applyBorder="1" applyAlignment="1" applyProtection="1">
      <alignment horizontal="left" vertical="center" wrapText="1"/>
      <protection/>
    </xf>
    <xf numFmtId="180" fontId="3" fillId="0" borderId="86" xfId="880" applyNumberFormat="1" applyFont="1" applyFill="1" applyBorder="1" applyAlignment="1" applyProtection="1">
      <alignment horizontal="right" vertical="center"/>
      <protection/>
    </xf>
    <xf numFmtId="4" fontId="3" fillId="0" borderId="86" xfId="880" applyNumberFormat="1" applyFont="1" applyFill="1" applyBorder="1" applyAlignment="1" applyProtection="1">
      <alignment horizontal="right" vertical="center"/>
      <protection/>
    </xf>
    <xf numFmtId="3" fontId="3" fillId="0" borderId="86" xfId="880" applyNumberFormat="1" applyFont="1" applyFill="1" applyBorder="1" applyAlignment="1" applyProtection="1">
      <alignment horizontal="right" vertical="center"/>
      <protection/>
    </xf>
    <xf numFmtId="189" fontId="13" fillId="0" borderId="86" xfId="889" applyNumberFormat="1" applyFont="1" applyFill="1" applyBorder="1" applyAlignment="1" applyProtection="1">
      <alignment horizontal="right" vertical="center"/>
      <protection/>
    </xf>
    <xf numFmtId="180" fontId="13" fillId="0" borderId="86" xfId="889" applyNumberFormat="1" applyFont="1" applyFill="1" applyBorder="1" applyAlignment="1" applyProtection="1">
      <alignment horizontal="right" vertical="center"/>
      <protection/>
    </xf>
    <xf numFmtId="1" fontId="3" fillId="0" borderId="87" xfId="889" applyNumberFormat="1" applyFont="1" applyFill="1" applyBorder="1" applyAlignment="1">
      <alignment horizontal="center" vertical="center"/>
      <protection/>
    </xf>
    <xf numFmtId="49" fontId="3" fillId="0" borderId="88" xfId="889" applyNumberFormat="1" applyFont="1" applyFill="1" applyBorder="1" applyAlignment="1" applyProtection="1">
      <alignment horizontal="center" vertical="center"/>
      <protection/>
    </xf>
    <xf numFmtId="49" fontId="3" fillId="0" borderId="88" xfId="889" applyNumberFormat="1" applyFont="1" applyFill="1" applyBorder="1" applyAlignment="1" applyProtection="1">
      <alignment horizontal="left" vertical="center"/>
      <protection/>
    </xf>
    <xf numFmtId="49" fontId="9" fillId="0" borderId="88" xfId="889" applyNumberFormat="1" applyFont="1" applyFill="1" applyBorder="1" applyAlignment="1" applyProtection="1">
      <alignment horizontal="left" vertical="center" wrapText="1"/>
      <protection/>
    </xf>
    <xf numFmtId="4" fontId="74" fillId="0" borderId="88" xfId="889" applyNumberFormat="1" applyFont="1" applyFill="1" applyBorder="1" applyAlignment="1" applyProtection="1">
      <alignment horizontal="right" vertical="center"/>
      <protection/>
    </xf>
    <xf numFmtId="4" fontId="3" fillId="0" borderId="88" xfId="889" applyNumberFormat="1" applyFont="1" applyFill="1" applyBorder="1" applyAlignment="1" applyProtection="1">
      <alignment horizontal="right" vertical="center"/>
      <protection/>
    </xf>
    <xf numFmtId="3" fontId="1" fillId="0" borderId="88" xfId="889" applyNumberFormat="1" applyFont="1" applyFill="1" applyBorder="1" applyAlignment="1" applyProtection="1">
      <alignment horizontal="right" vertical="center"/>
      <protection/>
    </xf>
    <xf numFmtId="3" fontId="1" fillId="0" borderId="76" xfId="889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0" xfId="889" applyNumberFormat="1" applyFont="1" applyFill="1" applyBorder="1" applyAlignment="1" applyProtection="1">
      <alignment horizontal="left" vertical="center"/>
      <protection/>
    </xf>
    <xf numFmtId="0" fontId="76" fillId="0" borderId="0" xfId="889" applyFont="1" applyFill="1" applyAlignment="1">
      <alignment vertical="center"/>
      <protection/>
    </xf>
    <xf numFmtId="49" fontId="22" fillId="0" borderId="0" xfId="884" applyNumberFormat="1" applyFont="1" applyFill="1" applyBorder="1" applyAlignment="1" applyProtection="1">
      <alignment horizontal="left" vertical="center"/>
      <protection/>
    </xf>
    <xf numFmtId="49" fontId="22" fillId="0" borderId="0" xfId="884" applyNumberFormat="1" applyFont="1" applyFill="1" applyBorder="1" applyAlignment="1" applyProtection="1">
      <alignment horizontal="left" vertical="center" wrapText="1"/>
      <protection/>
    </xf>
    <xf numFmtId="4" fontId="22" fillId="0" borderId="0" xfId="884" applyNumberFormat="1" applyFont="1" applyFill="1" applyBorder="1" applyAlignment="1" applyProtection="1">
      <alignment horizontal="right" vertical="center"/>
      <protection/>
    </xf>
    <xf numFmtId="4" fontId="22" fillId="0" borderId="16" xfId="884" applyNumberFormat="1" applyFont="1" applyFill="1" applyBorder="1" applyAlignment="1" applyProtection="1">
      <alignment horizontal="right" vertical="center"/>
      <protection/>
    </xf>
    <xf numFmtId="0" fontId="22" fillId="0" borderId="0" xfId="884" applyFont="1" applyAlignment="1">
      <alignment vertical="center"/>
      <protection/>
    </xf>
    <xf numFmtId="4" fontId="22" fillId="0" borderId="0" xfId="0" applyNumberFormat="1" applyFont="1" applyFill="1" applyBorder="1" applyAlignment="1" applyProtection="1">
      <alignment horizontal="right" vertical="center"/>
      <protection/>
    </xf>
    <xf numFmtId="3" fontId="60" fillId="56" borderId="56" xfId="884" applyNumberFormat="1" applyFont="1" applyFill="1" applyBorder="1" applyAlignment="1">
      <alignment vertical="center"/>
      <protection/>
    </xf>
    <xf numFmtId="3" fontId="37" fillId="0" borderId="56" xfId="884" applyNumberFormat="1" applyFont="1" applyFill="1" applyBorder="1" applyAlignment="1" applyProtection="1">
      <alignment vertical="center" wrapText="1"/>
      <protection locked="0"/>
    </xf>
    <xf numFmtId="3" fontId="37" fillId="0" borderId="56" xfId="884" applyNumberFormat="1" applyFont="1" applyFill="1" applyBorder="1" applyAlignment="1">
      <alignment vertical="center"/>
      <protection/>
    </xf>
    <xf numFmtId="3" fontId="37" fillId="0" borderId="0" xfId="884" applyNumberFormat="1" applyFont="1" applyFill="1" applyAlignment="1">
      <alignment vertical="center"/>
      <protection/>
    </xf>
    <xf numFmtId="4" fontId="23" fillId="0" borderId="40" xfId="889" applyNumberFormat="1" applyFont="1" applyFill="1" applyBorder="1" applyAlignment="1" applyProtection="1">
      <alignment horizontal="right" vertical="center"/>
      <protection/>
    </xf>
    <xf numFmtId="49" fontId="23" fillId="59" borderId="0" xfId="889" applyNumberFormat="1" applyFont="1" applyFill="1" applyBorder="1" applyAlignment="1" applyProtection="1">
      <alignment horizontal="left" vertical="center" wrapText="1"/>
      <protection/>
    </xf>
    <xf numFmtId="0" fontId="22" fillId="60" borderId="34" xfId="889" applyNumberFormat="1" applyFont="1" applyFill="1" applyBorder="1" applyAlignment="1" applyProtection="1">
      <alignment vertical="center"/>
      <protection/>
    </xf>
    <xf numFmtId="3" fontId="23" fillId="60" borderId="34" xfId="889" applyNumberFormat="1" applyFont="1" applyFill="1" applyBorder="1" applyAlignment="1" applyProtection="1">
      <alignment horizontal="right" vertical="center"/>
      <protection/>
    </xf>
    <xf numFmtId="3" fontId="22" fillId="60" borderId="0" xfId="889" applyNumberFormat="1" applyFont="1" applyFill="1" applyAlignment="1">
      <alignment vertical="center"/>
      <protection/>
    </xf>
    <xf numFmtId="0" fontId="22" fillId="60" borderId="0" xfId="889" applyFont="1" applyFill="1" applyAlignment="1">
      <alignment vertical="center"/>
      <protection/>
    </xf>
    <xf numFmtId="49" fontId="23" fillId="59" borderId="25" xfId="889" applyNumberFormat="1" applyFont="1" applyFill="1" applyBorder="1" applyAlignment="1" applyProtection="1">
      <alignment horizontal="left" vertical="center" wrapText="1"/>
      <protection/>
    </xf>
    <xf numFmtId="4" fontId="23" fillId="60" borderId="0" xfId="889" applyNumberFormat="1" applyFont="1" applyFill="1" applyAlignment="1">
      <alignment vertical="center"/>
      <protection/>
    </xf>
    <xf numFmtId="3" fontId="22" fillId="0" borderId="34" xfId="889" applyNumberFormat="1" applyFont="1" applyFill="1" applyBorder="1" applyAlignment="1" applyProtection="1">
      <alignment horizontal="left" vertical="center"/>
      <protection/>
    </xf>
    <xf numFmtId="3" fontId="22" fillId="0" borderId="71" xfId="889" applyNumberFormat="1" applyFont="1" applyFill="1" applyBorder="1" applyAlignment="1" applyProtection="1">
      <alignment horizontal="left" vertical="center"/>
      <protection/>
    </xf>
    <xf numFmtId="3" fontId="23" fillId="0" borderId="28" xfId="889" applyNumberFormat="1" applyFont="1" applyFill="1" applyBorder="1" applyAlignment="1" applyProtection="1">
      <alignment horizontal="center" vertical="center"/>
      <protection/>
    </xf>
    <xf numFmtId="3" fontId="23" fillId="0" borderId="30" xfId="889" applyNumberFormat="1" applyFont="1" applyFill="1" applyBorder="1" applyAlignment="1" applyProtection="1">
      <alignment horizontal="center" vertical="center"/>
      <protection/>
    </xf>
    <xf numFmtId="3" fontId="23" fillId="52" borderId="25" xfId="889" applyNumberFormat="1" applyFont="1" applyFill="1" applyBorder="1" applyAlignment="1" applyProtection="1">
      <alignment horizontal="right" vertical="center"/>
      <protection/>
    </xf>
    <xf numFmtId="3" fontId="23" fillId="52" borderId="0" xfId="889" applyNumberFormat="1" applyFont="1" applyFill="1" applyBorder="1" applyAlignment="1" applyProtection="1">
      <alignment horizontal="right" vertical="center"/>
      <protection/>
    </xf>
    <xf numFmtId="3" fontId="22" fillId="0" borderId="0" xfId="889" applyNumberFormat="1" applyFont="1" applyFill="1" applyBorder="1" applyAlignment="1" applyProtection="1">
      <alignment horizontal="right" vertical="center"/>
      <protection/>
    </xf>
    <xf numFmtId="3" fontId="16" fillId="0" borderId="0" xfId="889" applyNumberFormat="1" applyFont="1" applyFill="1" applyBorder="1" applyAlignment="1" applyProtection="1">
      <alignment horizontal="right" vertical="center"/>
      <protection/>
    </xf>
    <xf numFmtId="3" fontId="23" fillId="52" borderId="25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3" fontId="22" fillId="0" borderId="0" xfId="884" applyNumberFormat="1" applyFont="1" applyFill="1" applyBorder="1" applyAlignment="1" applyProtection="1">
      <alignment horizontal="right" vertical="center"/>
      <protection/>
    </xf>
    <xf numFmtId="3" fontId="22" fillId="0" borderId="33" xfId="883" applyNumberFormat="1" applyFont="1" applyFill="1" applyBorder="1" applyAlignment="1" applyProtection="1">
      <alignment horizontal="right" vertical="center"/>
      <protection/>
    </xf>
    <xf numFmtId="3" fontId="23" fillId="60" borderId="0" xfId="889" applyNumberFormat="1" applyFont="1" applyFill="1" applyAlignment="1">
      <alignment vertical="center"/>
      <protection/>
    </xf>
    <xf numFmtId="0" fontId="39" fillId="61" borderId="56" xfId="880" applyFont="1" applyFill="1" applyBorder="1" applyAlignment="1" applyProtection="1">
      <alignment horizontal="center" vertical="center"/>
      <protection/>
    </xf>
    <xf numFmtId="0" fontId="39" fillId="61" borderId="56" xfId="880" applyFont="1" applyFill="1" applyBorder="1" applyAlignment="1" applyProtection="1">
      <alignment horizontal="left" vertical="center"/>
      <protection/>
    </xf>
    <xf numFmtId="0" fontId="39" fillId="61" borderId="56" xfId="880" applyFont="1" applyFill="1" applyBorder="1" applyAlignment="1" applyProtection="1">
      <alignment horizontal="left" vertical="center" wrapText="1"/>
      <protection/>
    </xf>
    <xf numFmtId="184" fontId="39" fillId="61" borderId="56" xfId="880" applyNumberFormat="1" applyFont="1" applyFill="1" applyBorder="1" applyAlignment="1" applyProtection="1">
      <alignment horizontal="right" vertical="center"/>
      <protection/>
    </xf>
    <xf numFmtId="186" fontId="39" fillId="61" borderId="56" xfId="880" applyNumberFormat="1" applyFont="1" applyFill="1" applyBorder="1" applyAlignment="1" applyProtection="1">
      <alignment horizontal="right" vertical="center"/>
      <protection/>
    </xf>
    <xf numFmtId="185" fontId="39" fillId="61" borderId="56" xfId="880" applyNumberFormat="1" applyFont="1" applyFill="1" applyBorder="1" applyAlignment="1" applyProtection="1">
      <alignment horizontal="right" vertical="center"/>
      <protection/>
    </xf>
    <xf numFmtId="187" fontId="39" fillId="61" borderId="63" xfId="880" applyNumberFormat="1" applyFont="1" applyFill="1" applyBorder="1" applyAlignment="1" applyProtection="1">
      <alignment horizontal="right" vertical="center"/>
      <protection/>
    </xf>
    <xf numFmtId="188" fontId="39" fillId="61" borderId="0" xfId="880" applyNumberFormat="1" applyFont="1" applyFill="1" applyAlignment="1" applyProtection="1">
      <alignment horizontal="right" vertical="center"/>
      <protection/>
    </xf>
    <xf numFmtId="0" fontId="39" fillId="61" borderId="0" xfId="880" applyFont="1" applyFill="1" applyAlignment="1" applyProtection="1">
      <alignment horizontal="left" vertical="center"/>
      <protection/>
    </xf>
    <xf numFmtId="49" fontId="23" fillId="0" borderId="77" xfId="889" applyNumberFormat="1" applyFont="1" applyFill="1" applyBorder="1" applyAlignment="1" applyProtection="1">
      <alignment horizontal="center" vertical="center"/>
      <protection/>
    </xf>
    <xf numFmtId="0" fontId="23" fillId="0" borderId="36" xfId="889" applyNumberFormat="1" applyFont="1" applyFill="1" applyBorder="1" applyAlignment="1" applyProtection="1">
      <alignment horizontal="center" vertical="center"/>
      <protection/>
    </xf>
    <xf numFmtId="49" fontId="34" fillId="0" borderId="0" xfId="885" applyNumberFormat="1" applyFont="1" applyFill="1" applyBorder="1" applyAlignment="1">
      <alignment horizontal="left" vertical="center" wrapText="1"/>
      <protection/>
    </xf>
    <xf numFmtId="49" fontId="18" fillId="0" borderId="0" xfId="891" applyNumberFormat="1" applyFont="1" applyFill="1" applyAlignment="1">
      <alignment horizontal="right" vertical="top"/>
      <protection/>
    </xf>
    <xf numFmtId="49" fontId="19" fillId="0" borderId="0" xfId="891" applyNumberFormat="1" applyFont="1" applyFill="1" applyAlignment="1">
      <alignment horizontal="right" vertical="top"/>
      <protection/>
    </xf>
    <xf numFmtId="49" fontId="36" fillId="53" borderId="0" xfId="891" applyNumberFormat="1" applyFont="1" applyFill="1" applyAlignment="1">
      <alignment vertical="top" wrapText="1"/>
      <protection/>
    </xf>
    <xf numFmtId="49" fontId="1" fillId="0" borderId="0" xfId="891" applyNumberFormat="1" applyFont="1" applyFill="1" applyAlignment="1">
      <alignment horizontal="right" vertical="top"/>
      <protection/>
    </xf>
    <xf numFmtId="195" fontId="3" fillId="0" borderId="0" xfId="891" applyNumberFormat="1" applyFont="1" applyBorder="1" applyAlignment="1">
      <alignment vertical="top"/>
      <protection/>
    </xf>
    <xf numFmtId="195" fontId="11" fillId="0" borderId="33" xfId="891" applyNumberFormat="1" applyFont="1" applyBorder="1" applyAlignment="1">
      <alignment vertical="top"/>
      <protection/>
    </xf>
    <xf numFmtId="49" fontId="20" fillId="0" borderId="37" xfId="0" applyNumberFormat="1" applyFont="1" applyBorder="1" applyAlignment="1">
      <alignment horizontal="left" vertical="center" wrapText="1"/>
    </xf>
    <xf numFmtId="0" fontId="20" fillId="0" borderId="35" xfId="0" applyFont="1" applyBorder="1" applyAlignment="1">
      <alignment horizontal="left" vertical="center" wrapText="1"/>
    </xf>
    <xf numFmtId="0" fontId="20" fillId="0" borderId="36" xfId="0" applyFont="1" applyBorder="1" applyAlignment="1">
      <alignment horizontal="left" vertical="center" wrapText="1"/>
    </xf>
    <xf numFmtId="0" fontId="20" fillId="0" borderId="39" xfId="0" applyFont="1" applyBorder="1" applyAlignment="1">
      <alignment horizontal="left" vertical="center" wrapText="1"/>
    </xf>
    <xf numFmtId="49" fontId="20" fillId="53" borderId="37" xfId="0" applyNumberFormat="1" applyFont="1" applyFill="1" applyBorder="1" applyAlignment="1">
      <alignment horizontal="left" vertical="center" wrapText="1"/>
    </xf>
    <xf numFmtId="49" fontId="23" fillId="0" borderId="77" xfId="890" applyNumberFormat="1" applyFont="1" applyFill="1" applyBorder="1" applyAlignment="1" applyProtection="1">
      <alignment horizontal="center" vertical="center"/>
      <protection/>
    </xf>
    <xf numFmtId="0" fontId="23" fillId="0" borderId="36" xfId="890" applyNumberFormat="1" applyFont="1" applyFill="1" applyBorder="1" applyAlignment="1" applyProtection="1">
      <alignment horizontal="center" vertical="center"/>
      <protection/>
    </xf>
    <xf numFmtId="0" fontId="66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49" fontId="23" fillId="52" borderId="25" xfId="0" applyNumberFormat="1" applyFont="1" applyFill="1" applyBorder="1" applyAlignment="1" applyProtection="1">
      <alignment horizontal="left" vertical="center"/>
      <protection/>
    </xf>
    <xf numFmtId="0" fontId="23" fillId="52" borderId="25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5" fillId="0" borderId="0" xfId="0" applyFont="1" applyBorder="1" applyAlignment="1">
      <alignment/>
    </xf>
    <xf numFmtId="0" fontId="10" fillId="0" borderId="56" xfId="0" applyFont="1" applyBorder="1" applyAlignment="1">
      <alignment horizontal="center"/>
    </xf>
  </cellXfs>
  <cellStyles count="1349">
    <cellStyle name="Normal" xfId="0"/>
    <cellStyle name="_02 Výkaz výměr BS" xfId="15"/>
    <cellStyle name="_02 Výkaz výměr EPS" xfId="16"/>
    <cellStyle name="_07-Výkaz výměr" xfId="17"/>
    <cellStyle name="_C.1.10.1 Rozpočet EPS" xfId="18"/>
    <cellStyle name="_C.1.10.2 Rozpočet BS" xfId="19"/>
    <cellStyle name="_C.1.3 Rozpočet ZTI" xfId="20"/>
    <cellStyle name="_C.1.4 Rozpočet ÚT" xfId="21"/>
    <cellStyle name="_C.1.5 Rozpočet VZT" xfId="22"/>
    <cellStyle name="_C.1.6 Rozpočet CHL" xfId="23"/>
    <cellStyle name="_C.1.7 Rozpočet MaR" xfId="24"/>
    <cellStyle name="_C.1.7_vykazv_MaR" xfId="25"/>
    <cellStyle name="_C.1.8 Rozpočet SILNO" xfId="26"/>
    <cellStyle name="_C.4 Rozpočet Přípojka elektro" xfId="27"/>
    <cellStyle name="_C4_04_Vřkaz vřmýr" xfId="28"/>
    <cellStyle name="_EL-výkaz-ceny Záběhlická" xfId="29"/>
    <cellStyle name="_F6_BS_SO 01+04_6SX01" xfId="30"/>
    <cellStyle name="_PS 01 Rozpočet - stl. vzduch technický" xfId="31"/>
    <cellStyle name="_PS 01 Rozpočet - stolový výtah" xfId="32"/>
    <cellStyle name="_PS 01 Rozpočet - vysavač" xfId="33"/>
    <cellStyle name="_PS 01 Rozpočet -jeřáb" xfId="34"/>
    <cellStyle name="_Rozpočet_Buštěhrad" xfId="35"/>
    <cellStyle name="_SO-01-00_SLP_SPECIFIKACE MATERIÁLU" xfId="36"/>
    <cellStyle name="_SO-02-00_SLP_SPECIFIKACE MATERIÁLU" xfId="37"/>
    <cellStyle name="_SO-0307_SLP_SPEC  MATERIÁLU" xfId="38"/>
    <cellStyle name="_vodovod_Korunní_roz" xfId="39"/>
    <cellStyle name="_vodovod_Příbram_Novohospodská_roz" xfId="40"/>
    <cellStyle name="_Výkaz výměr - simulátory, stlačený vzduch" xfId="41"/>
    <cellStyle name="_Výkaz výměr - stolový výtah" xfId="42"/>
    <cellStyle name="_Výkaz výměr - vysavač" xfId="43"/>
    <cellStyle name="_Výkaz výměr -jeřáb" xfId="44"/>
    <cellStyle name="_Výkaz výměr_Chlazení" xfId="45"/>
    <cellStyle name="_Výkaz výměr_Silnoproud" xfId="46"/>
    <cellStyle name="_Výkaz výměr_Slaboproud" xfId="47"/>
    <cellStyle name="_Výkaz výměr_UT" xfId="48"/>
    <cellStyle name="_Výkaz výměr_VZT" xfId="49"/>
    <cellStyle name="_Výkaz výměr-Medicinský vzduch" xfId="50"/>
    <cellStyle name="_ZTI" xfId="51"/>
    <cellStyle name="20 % – Zvýraznění1" xfId="52"/>
    <cellStyle name="20 % – Zvýraznění1 1" xfId="53"/>
    <cellStyle name="20 % – Zvýraznění1 10" xfId="54"/>
    <cellStyle name="20 % – Zvýraznění1 11" xfId="55"/>
    <cellStyle name="20 % – Zvýraznění1 12" xfId="56"/>
    <cellStyle name="20 % – Zvýraznění1 13" xfId="57"/>
    <cellStyle name="20 % – Zvýraznění1 14" xfId="58"/>
    <cellStyle name="20 % – Zvýraznění1 15" xfId="59"/>
    <cellStyle name="20 % – Zvýraznění1 16" xfId="60"/>
    <cellStyle name="20 % – Zvýraznění1 17" xfId="61"/>
    <cellStyle name="20 % – Zvýraznění1 18" xfId="62"/>
    <cellStyle name="20 % – Zvýraznění1 19" xfId="63"/>
    <cellStyle name="20 % – Zvýraznění1 2" xfId="64"/>
    <cellStyle name="20 % – Zvýraznění1 20" xfId="65"/>
    <cellStyle name="20 % – Zvýraznění1 21" xfId="66"/>
    <cellStyle name="20 % – Zvýraznění1 22" xfId="67"/>
    <cellStyle name="20 % – Zvýraznění1 23" xfId="68"/>
    <cellStyle name="20 % – Zvýraznění1 24" xfId="69"/>
    <cellStyle name="20 % – Zvýraznění1 25" xfId="70"/>
    <cellStyle name="20 % – Zvýraznění1 26" xfId="71"/>
    <cellStyle name="20 % – Zvýraznění1 27" xfId="72"/>
    <cellStyle name="20 % – Zvýraznění1 28" xfId="73"/>
    <cellStyle name="20 % – Zvýraznění1 29" xfId="74"/>
    <cellStyle name="20 % – Zvýraznění1 3" xfId="75"/>
    <cellStyle name="20 % – Zvýraznění1 4" xfId="76"/>
    <cellStyle name="20 % – Zvýraznění1 5" xfId="77"/>
    <cellStyle name="20 % – Zvýraznění1 6" xfId="78"/>
    <cellStyle name="20 % – Zvýraznění1 7" xfId="79"/>
    <cellStyle name="20 % – Zvýraznění1 8" xfId="80"/>
    <cellStyle name="20 % – Zvýraznění1 9" xfId="81"/>
    <cellStyle name="20 % – Zvýraznění2" xfId="82"/>
    <cellStyle name="20 % – Zvýraznění2 1" xfId="83"/>
    <cellStyle name="20 % – Zvýraznění2 10" xfId="84"/>
    <cellStyle name="20 % – Zvýraznění2 11" xfId="85"/>
    <cellStyle name="20 % – Zvýraznění2 12" xfId="86"/>
    <cellStyle name="20 % – Zvýraznění2 13" xfId="87"/>
    <cellStyle name="20 % – Zvýraznění2 14" xfId="88"/>
    <cellStyle name="20 % – Zvýraznění2 15" xfId="89"/>
    <cellStyle name="20 % – Zvýraznění2 16" xfId="90"/>
    <cellStyle name="20 % – Zvýraznění2 17" xfId="91"/>
    <cellStyle name="20 % – Zvýraznění2 18" xfId="92"/>
    <cellStyle name="20 % – Zvýraznění2 19" xfId="93"/>
    <cellStyle name="20 % – Zvýraznění2 2" xfId="94"/>
    <cellStyle name="20 % – Zvýraznění2 20" xfId="95"/>
    <cellStyle name="20 % – Zvýraznění2 21" xfId="96"/>
    <cellStyle name="20 % – Zvýraznění2 22" xfId="97"/>
    <cellStyle name="20 % – Zvýraznění2 23" xfId="98"/>
    <cellStyle name="20 % – Zvýraznění2 24" xfId="99"/>
    <cellStyle name="20 % – Zvýraznění2 25" xfId="100"/>
    <cellStyle name="20 % – Zvýraznění2 26" xfId="101"/>
    <cellStyle name="20 % – Zvýraznění2 27" xfId="102"/>
    <cellStyle name="20 % – Zvýraznění2 28" xfId="103"/>
    <cellStyle name="20 % – Zvýraznění2 29" xfId="104"/>
    <cellStyle name="20 % – Zvýraznění2 3" xfId="105"/>
    <cellStyle name="20 % – Zvýraznění2 4" xfId="106"/>
    <cellStyle name="20 % – Zvýraznění2 5" xfId="107"/>
    <cellStyle name="20 % – Zvýraznění2 6" xfId="108"/>
    <cellStyle name="20 % – Zvýraznění2 7" xfId="109"/>
    <cellStyle name="20 % – Zvýraznění2 8" xfId="110"/>
    <cellStyle name="20 % – Zvýraznění2 9" xfId="111"/>
    <cellStyle name="20 % – Zvýraznění3" xfId="112"/>
    <cellStyle name="20 % – Zvýraznění3 1" xfId="113"/>
    <cellStyle name="20 % – Zvýraznění3 10" xfId="114"/>
    <cellStyle name="20 % – Zvýraznění3 11" xfId="115"/>
    <cellStyle name="20 % – Zvýraznění3 12" xfId="116"/>
    <cellStyle name="20 % – Zvýraznění3 13" xfId="117"/>
    <cellStyle name="20 % – Zvýraznění3 14" xfId="118"/>
    <cellStyle name="20 % – Zvýraznění3 15" xfId="119"/>
    <cellStyle name="20 % – Zvýraznění3 16" xfId="120"/>
    <cellStyle name="20 % – Zvýraznění3 17" xfId="121"/>
    <cellStyle name="20 % – Zvýraznění3 18" xfId="122"/>
    <cellStyle name="20 % – Zvýraznění3 19" xfId="123"/>
    <cellStyle name="20 % – Zvýraznění3 2" xfId="124"/>
    <cellStyle name="20 % – Zvýraznění3 20" xfId="125"/>
    <cellStyle name="20 % – Zvýraznění3 21" xfId="126"/>
    <cellStyle name="20 % – Zvýraznění3 22" xfId="127"/>
    <cellStyle name="20 % – Zvýraznění3 23" xfId="128"/>
    <cellStyle name="20 % – Zvýraznění3 24" xfId="129"/>
    <cellStyle name="20 % – Zvýraznění3 25" xfId="130"/>
    <cellStyle name="20 % – Zvýraznění3 26" xfId="131"/>
    <cellStyle name="20 % – Zvýraznění3 27" xfId="132"/>
    <cellStyle name="20 % – Zvýraznění3 28" xfId="133"/>
    <cellStyle name="20 % – Zvýraznění3 29" xfId="134"/>
    <cellStyle name="20 % – Zvýraznění3 3" xfId="135"/>
    <cellStyle name="20 % – Zvýraznění3 4" xfId="136"/>
    <cellStyle name="20 % – Zvýraznění3 5" xfId="137"/>
    <cellStyle name="20 % – Zvýraznění3 6" xfId="138"/>
    <cellStyle name="20 % – Zvýraznění3 7" xfId="139"/>
    <cellStyle name="20 % – Zvýraznění3 8" xfId="140"/>
    <cellStyle name="20 % – Zvýraznění3 9" xfId="141"/>
    <cellStyle name="20 % – Zvýraznění4" xfId="142"/>
    <cellStyle name="20 % – Zvýraznění4 1" xfId="143"/>
    <cellStyle name="20 % – Zvýraznění4 10" xfId="144"/>
    <cellStyle name="20 % – Zvýraznění4 11" xfId="145"/>
    <cellStyle name="20 % – Zvýraznění4 12" xfId="146"/>
    <cellStyle name="20 % – Zvýraznění4 13" xfId="147"/>
    <cellStyle name="20 % – Zvýraznění4 14" xfId="148"/>
    <cellStyle name="20 % – Zvýraznění4 15" xfId="149"/>
    <cellStyle name="20 % – Zvýraznění4 16" xfId="150"/>
    <cellStyle name="20 % – Zvýraznění4 17" xfId="151"/>
    <cellStyle name="20 % – Zvýraznění4 18" xfId="152"/>
    <cellStyle name="20 % – Zvýraznění4 19" xfId="153"/>
    <cellStyle name="20 % – Zvýraznění4 2" xfId="154"/>
    <cellStyle name="20 % – Zvýraznění4 20" xfId="155"/>
    <cellStyle name="20 % – Zvýraznění4 21" xfId="156"/>
    <cellStyle name="20 % – Zvýraznění4 22" xfId="157"/>
    <cellStyle name="20 % – Zvýraznění4 23" xfId="158"/>
    <cellStyle name="20 % – Zvýraznění4 24" xfId="159"/>
    <cellStyle name="20 % – Zvýraznění4 25" xfId="160"/>
    <cellStyle name="20 % – Zvýraznění4 26" xfId="161"/>
    <cellStyle name="20 % – Zvýraznění4 27" xfId="162"/>
    <cellStyle name="20 % – Zvýraznění4 28" xfId="163"/>
    <cellStyle name="20 % – Zvýraznění4 29" xfId="164"/>
    <cellStyle name="20 % – Zvýraznění4 3" xfId="165"/>
    <cellStyle name="20 % – Zvýraznění4 4" xfId="166"/>
    <cellStyle name="20 % – Zvýraznění4 5" xfId="167"/>
    <cellStyle name="20 % – Zvýraznění4 6" xfId="168"/>
    <cellStyle name="20 % – Zvýraznění4 7" xfId="169"/>
    <cellStyle name="20 % – Zvýraznění4 8" xfId="170"/>
    <cellStyle name="20 % – Zvýraznění4 9" xfId="171"/>
    <cellStyle name="20 % – Zvýraznění5" xfId="172"/>
    <cellStyle name="20 % – Zvýraznění5 1" xfId="173"/>
    <cellStyle name="20 % – Zvýraznění5 10" xfId="174"/>
    <cellStyle name="20 % – Zvýraznění5 11" xfId="175"/>
    <cellStyle name="20 % – Zvýraznění5 12" xfId="176"/>
    <cellStyle name="20 % – Zvýraznění5 13" xfId="177"/>
    <cellStyle name="20 % – Zvýraznění5 14" xfId="178"/>
    <cellStyle name="20 % – Zvýraznění5 15" xfId="179"/>
    <cellStyle name="20 % – Zvýraznění5 16" xfId="180"/>
    <cellStyle name="20 % – Zvýraznění5 17" xfId="181"/>
    <cellStyle name="20 % – Zvýraznění5 18" xfId="182"/>
    <cellStyle name="20 % – Zvýraznění5 19" xfId="183"/>
    <cellStyle name="20 % – Zvýraznění5 2" xfId="184"/>
    <cellStyle name="20 % – Zvýraznění5 20" xfId="185"/>
    <cellStyle name="20 % – Zvýraznění5 21" xfId="186"/>
    <cellStyle name="20 % – Zvýraznění5 22" xfId="187"/>
    <cellStyle name="20 % – Zvýraznění5 23" xfId="188"/>
    <cellStyle name="20 % – Zvýraznění5 24" xfId="189"/>
    <cellStyle name="20 % – Zvýraznění5 25" xfId="190"/>
    <cellStyle name="20 % – Zvýraznění5 26" xfId="191"/>
    <cellStyle name="20 % – Zvýraznění5 27" xfId="192"/>
    <cellStyle name="20 % – Zvýraznění5 28" xfId="193"/>
    <cellStyle name="20 % – Zvýraznění5 29" xfId="194"/>
    <cellStyle name="20 % – Zvýraznění5 3" xfId="195"/>
    <cellStyle name="20 % – Zvýraznění5 4" xfId="196"/>
    <cellStyle name="20 % – Zvýraznění5 5" xfId="197"/>
    <cellStyle name="20 % – Zvýraznění5 6" xfId="198"/>
    <cellStyle name="20 % – Zvýraznění5 7" xfId="199"/>
    <cellStyle name="20 % – Zvýraznění5 8" xfId="200"/>
    <cellStyle name="20 % – Zvýraznění5 9" xfId="201"/>
    <cellStyle name="20 % – Zvýraznění6" xfId="202"/>
    <cellStyle name="20 % – Zvýraznění6 1" xfId="203"/>
    <cellStyle name="20 % – Zvýraznění6 10" xfId="204"/>
    <cellStyle name="20 % – Zvýraznění6 11" xfId="205"/>
    <cellStyle name="20 % – Zvýraznění6 12" xfId="206"/>
    <cellStyle name="20 % – Zvýraznění6 13" xfId="207"/>
    <cellStyle name="20 % – Zvýraznění6 14" xfId="208"/>
    <cellStyle name="20 % – Zvýraznění6 15" xfId="209"/>
    <cellStyle name="20 % – Zvýraznění6 16" xfId="210"/>
    <cellStyle name="20 % – Zvýraznění6 17" xfId="211"/>
    <cellStyle name="20 % – Zvýraznění6 18" xfId="212"/>
    <cellStyle name="20 % – Zvýraznění6 19" xfId="213"/>
    <cellStyle name="20 % – Zvýraznění6 2" xfId="214"/>
    <cellStyle name="20 % – Zvýraznění6 20" xfId="215"/>
    <cellStyle name="20 % – Zvýraznění6 21" xfId="216"/>
    <cellStyle name="20 % – Zvýraznění6 22" xfId="217"/>
    <cellStyle name="20 % – Zvýraznění6 23" xfId="218"/>
    <cellStyle name="20 % – Zvýraznění6 24" xfId="219"/>
    <cellStyle name="20 % – Zvýraznění6 25" xfId="220"/>
    <cellStyle name="20 % – Zvýraznění6 26" xfId="221"/>
    <cellStyle name="20 % – Zvýraznění6 27" xfId="222"/>
    <cellStyle name="20 % – Zvýraznění6 28" xfId="223"/>
    <cellStyle name="20 % – Zvýraznění6 29" xfId="224"/>
    <cellStyle name="20 % – Zvýraznění6 3" xfId="225"/>
    <cellStyle name="20 % – Zvýraznění6 4" xfId="226"/>
    <cellStyle name="20 % – Zvýraznění6 5" xfId="227"/>
    <cellStyle name="20 % – Zvýraznění6 6" xfId="228"/>
    <cellStyle name="20 % – Zvýraznění6 7" xfId="229"/>
    <cellStyle name="20 % – Zvýraznění6 8" xfId="230"/>
    <cellStyle name="20 % – Zvýraznění6 9" xfId="231"/>
    <cellStyle name="40 % – Zvýraznění1" xfId="232"/>
    <cellStyle name="40 % – Zvýraznění1 1" xfId="233"/>
    <cellStyle name="40 % – Zvýraznění1 10" xfId="234"/>
    <cellStyle name="40 % – Zvýraznění1 11" xfId="235"/>
    <cellStyle name="40 % – Zvýraznění1 12" xfId="236"/>
    <cellStyle name="40 % – Zvýraznění1 13" xfId="237"/>
    <cellStyle name="40 % – Zvýraznění1 14" xfId="238"/>
    <cellStyle name="40 % – Zvýraznění1 15" xfId="239"/>
    <cellStyle name="40 % – Zvýraznění1 16" xfId="240"/>
    <cellStyle name="40 % – Zvýraznění1 17" xfId="241"/>
    <cellStyle name="40 % – Zvýraznění1 18" xfId="242"/>
    <cellStyle name="40 % – Zvýraznění1 19" xfId="243"/>
    <cellStyle name="40 % – Zvýraznění1 2" xfId="244"/>
    <cellStyle name="40 % – Zvýraznění1 20" xfId="245"/>
    <cellStyle name="40 % – Zvýraznění1 21" xfId="246"/>
    <cellStyle name="40 % – Zvýraznění1 22" xfId="247"/>
    <cellStyle name="40 % – Zvýraznění1 23" xfId="248"/>
    <cellStyle name="40 % – Zvýraznění1 24" xfId="249"/>
    <cellStyle name="40 % – Zvýraznění1 25" xfId="250"/>
    <cellStyle name="40 % – Zvýraznění1 26" xfId="251"/>
    <cellStyle name="40 % – Zvýraznění1 27" xfId="252"/>
    <cellStyle name="40 % – Zvýraznění1 28" xfId="253"/>
    <cellStyle name="40 % – Zvýraznění1 29" xfId="254"/>
    <cellStyle name="40 % – Zvýraznění1 3" xfId="255"/>
    <cellStyle name="40 % – Zvýraznění1 4" xfId="256"/>
    <cellStyle name="40 % – Zvýraznění1 5" xfId="257"/>
    <cellStyle name="40 % – Zvýraznění1 6" xfId="258"/>
    <cellStyle name="40 % – Zvýraznění1 7" xfId="259"/>
    <cellStyle name="40 % – Zvýraznění1 8" xfId="260"/>
    <cellStyle name="40 % – Zvýraznění1 9" xfId="261"/>
    <cellStyle name="40 % – Zvýraznění2" xfId="262"/>
    <cellStyle name="40 % – Zvýraznění2 1" xfId="263"/>
    <cellStyle name="40 % – Zvýraznění2 10" xfId="264"/>
    <cellStyle name="40 % – Zvýraznění2 11" xfId="265"/>
    <cellStyle name="40 % – Zvýraznění2 12" xfId="266"/>
    <cellStyle name="40 % – Zvýraznění2 13" xfId="267"/>
    <cellStyle name="40 % – Zvýraznění2 14" xfId="268"/>
    <cellStyle name="40 % – Zvýraznění2 15" xfId="269"/>
    <cellStyle name="40 % – Zvýraznění2 16" xfId="270"/>
    <cellStyle name="40 % – Zvýraznění2 17" xfId="271"/>
    <cellStyle name="40 % – Zvýraznění2 18" xfId="272"/>
    <cellStyle name="40 % – Zvýraznění2 19" xfId="273"/>
    <cellStyle name="40 % – Zvýraznění2 2" xfId="274"/>
    <cellStyle name="40 % – Zvýraznění2 20" xfId="275"/>
    <cellStyle name="40 % – Zvýraznění2 21" xfId="276"/>
    <cellStyle name="40 % – Zvýraznění2 22" xfId="277"/>
    <cellStyle name="40 % – Zvýraznění2 23" xfId="278"/>
    <cellStyle name="40 % – Zvýraznění2 24" xfId="279"/>
    <cellStyle name="40 % – Zvýraznění2 25" xfId="280"/>
    <cellStyle name="40 % – Zvýraznění2 26" xfId="281"/>
    <cellStyle name="40 % – Zvýraznění2 27" xfId="282"/>
    <cellStyle name="40 % – Zvýraznění2 28" xfId="283"/>
    <cellStyle name="40 % – Zvýraznění2 29" xfId="284"/>
    <cellStyle name="40 % – Zvýraznění2 3" xfId="285"/>
    <cellStyle name="40 % – Zvýraznění2 4" xfId="286"/>
    <cellStyle name="40 % – Zvýraznění2 5" xfId="287"/>
    <cellStyle name="40 % – Zvýraznění2 6" xfId="288"/>
    <cellStyle name="40 % – Zvýraznění2 7" xfId="289"/>
    <cellStyle name="40 % – Zvýraznění2 8" xfId="290"/>
    <cellStyle name="40 % – Zvýraznění2 9" xfId="291"/>
    <cellStyle name="40 % – Zvýraznění3" xfId="292"/>
    <cellStyle name="40 % – Zvýraznění3 1" xfId="293"/>
    <cellStyle name="40 % – Zvýraznění3 10" xfId="294"/>
    <cellStyle name="40 % – Zvýraznění3 11" xfId="295"/>
    <cellStyle name="40 % – Zvýraznění3 12" xfId="296"/>
    <cellStyle name="40 % – Zvýraznění3 13" xfId="297"/>
    <cellStyle name="40 % – Zvýraznění3 14" xfId="298"/>
    <cellStyle name="40 % – Zvýraznění3 15" xfId="299"/>
    <cellStyle name="40 % – Zvýraznění3 16" xfId="300"/>
    <cellStyle name="40 % – Zvýraznění3 17" xfId="301"/>
    <cellStyle name="40 % – Zvýraznění3 18" xfId="302"/>
    <cellStyle name="40 % – Zvýraznění3 19" xfId="303"/>
    <cellStyle name="40 % – Zvýraznění3 2" xfId="304"/>
    <cellStyle name="40 % – Zvýraznění3 20" xfId="305"/>
    <cellStyle name="40 % – Zvýraznění3 21" xfId="306"/>
    <cellStyle name="40 % – Zvýraznění3 22" xfId="307"/>
    <cellStyle name="40 % – Zvýraznění3 23" xfId="308"/>
    <cellStyle name="40 % – Zvýraznění3 24" xfId="309"/>
    <cellStyle name="40 % – Zvýraznění3 25" xfId="310"/>
    <cellStyle name="40 % – Zvýraznění3 26" xfId="311"/>
    <cellStyle name="40 % – Zvýraznění3 27" xfId="312"/>
    <cellStyle name="40 % – Zvýraznění3 28" xfId="313"/>
    <cellStyle name="40 % – Zvýraznění3 29" xfId="314"/>
    <cellStyle name="40 % – Zvýraznění3 3" xfId="315"/>
    <cellStyle name="40 % – Zvýraznění3 4" xfId="316"/>
    <cellStyle name="40 % – Zvýraznění3 5" xfId="317"/>
    <cellStyle name="40 % – Zvýraznění3 6" xfId="318"/>
    <cellStyle name="40 % – Zvýraznění3 7" xfId="319"/>
    <cellStyle name="40 % – Zvýraznění3 8" xfId="320"/>
    <cellStyle name="40 % – Zvýraznění3 9" xfId="321"/>
    <cellStyle name="40 % – Zvýraznění4" xfId="322"/>
    <cellStyle name="40 % – Zvýraznění4 1" xfId="323"/>
    <cellStyle name="40 % – Zvýraznění4 10" xfId="324"/>
    <cellStyle name="40 % – Zvýraznění4 11" xfId="325"/>
    <cellStyle name="40 % – Zvýraznění4 12" xfId="326"/>
    <cellStyle name="40 % – Zvýraznění4 13" xfId="327"/>
    <cellStyle name="40 % – Zvýraznění4 14" xfId="328"/>
    <cellStyle name="40 % – Zvýraznění4 15" xfId="329"/>
    <cellStyle name="40 % – Zvýraznění4 16" xfId="330"/>
    <cellStyle name="40 % – Zvýraznění4 17" xfId="331"/>
    <cellStyle name="40 % – Zvýraznění4 18" xfId="332"/>
    <cellStyle name="40 % – Zvýraznění4 19" xfId="333"/>
    <cellStyle name="40 % – Zvýraznění4 2" xfId="334"/>
    <cellStyle name="40 % – Zvýraznění4 20" xfId="335"/>
    <cellStyle name="40 % – Zvýraznění4 21" xfId="336"/>
    <cellStyle name="40 % – Zvýraznění4 22" xfId="337"/>
    <cellStyle name="40 % – Zvýraznění4 23" xfId="338"/>
    <cellStyle name="40 % – Zvýraznění4 24" xfId="339"/>
    <cellStyle name="40 % – Zvýraznění4 25" xfId="340"/>
    <cellStyle name="40 % – Zvýraznění4 26" xfId="341"/>
    <cellStyle name="40 % – Zvýraznění4 27" xfId="342"/>
    <cellStyle name="40 % – Zvýraznění4 28" xfId="343"/>
    <cellStyle name="40 % – Zvýraznění4 29" xfId="344"/>
    <cellStyle name="40 % – Zvýraznění4 3" xfId="345"/>
    <cellStyle name="40 % – Zvýraznění4 4" xfId="346"/>
    <cellStyle name="40 % – Zvýraznění4 5" xfId="347"/>
    <cellStyle name="40 % – Zvýraznění4 6" xfId="348"/>
    <cellStyle name="40 % – Zvýraznění4 7" xfId="349"/>
    <cellStyle name="40 % – Zvýraznění4 8" xfId="350"/>
    <cellStyle name="40 % – Zvýraznění4 9" xfId="351"/>
    <cellStyle name="40 % – Zvýraznění5" xfId="352"/>
    <cellStyle name="40 % – Zvýraznění5 1" xfId="353"/>
    <cellStyle name="40 % – Zvýraznění5 10" xfId="354"/>
    <cellStyle name="40 % – Zvýraznění5 11" xfId="355"/>
    <cellStyle name="40 % – Zvýraznění5 12" xfId="356"/>
    <cellStyle name="40 % – Zvýraznění5 13" xfId="357"/>
    <cellStyle name="40 % – Zvýraznění5 14" xfId="358"/>
    <cellStyle name="40 % – Zvýraznění5 15" xfId="359"/>
    <cellStyle name="40 % – Zvýraznění5 16" xfId="360"/>
    <cellStyle name="40 % – Zvýraznění5 17" xfId="361"/>
    <cellStyle name="40 % – Zvýraznění5 18" xfId="362"/>
    <cellStyle name="40 % – Zvýraznění5 19" xfId="363"/>
    <cellStyle name="40 % – Zvýraznění5 2" xfId="364"/>
    <cellStyle name="40 % – Zvýraznění5 20" xfId="365"/>
    <cellStyle name="40 % – Zvýraznění5 21" xfId="366"/>
    <cellStyle name="40 % – Zvýraznění5 22" xfId="367"/>
    <cellStyle name="40 % – Zvýraznění5 23" xfId="368"/>
    <cellStyle name="40 % – Zvýraznění5 24" xfId="369"/>
    <cellStyle name="40 % – Zvýraznění5 25" xfId="370"/>
    <cellStyle name="40 % – Zvýraznění5 26" xfId="371"/>
    <cellStyle name="40 % – Zvýraznění5 27" xfId="372"/>
    <cellStyle name="40 % – Zvýraznění5 28" xfId="373"/>
    <cellStyle name="40 % – Zvýraznění5 29" xfId="374"/>
    <cellStyle name="40 % – Zvýraznění5 3" xfId="375"/>
    <cellStyle name="40 % – Zvýraznění5 4" xfId="376"/>
    <cellStyle name="40 % – Zvýraznění5 5" xfId="377"/>
    <cellStyle name="40 % – Zvýraznění5 6" xfId="378"/>
    <cellStyle name="40 % – Zvýraznění5 7" xfId="379"/>
    <cellStyle name="40 % – Zvýraznění5 8" xfId="380"/>
    <cellStyle name="40 % – Zvýraznění5 9" xfId="381"/>
    <cellStyle name="40 % – Zvýraznění6" xfId="382"/>
    <cellStyle name="40 % – Zvýraznění6 1" xfId="383"/>
    <cellStyle name="40 % – Zvýraznění6 10" xfId="384"/>
    <cellStyle name="40 % – Zvýraznění6 11" xfId="385"/>
    <cellStyle name="40 % – Zvýraznění6 12" xfId="386"/>
    <cellStyle name="40 % – Zvýraznění6 13" xfId="387"/>
    <cellStyle name="40 % – Zvýraznění6 14" xfId="388"/>
    <cellStyle name="40 % – Zvýraznění6 15" xfId="389"/>
    <cellStyle name="40 % – Zvýraznění6 16" xfId="390"/>
    <cellStyle name="40 % – Zvýraznění6 17" xfId="391"/>
    <cellStyle name="40 % – Zvýraznění6 18" xfId="392"/>
    <cellStyle name="40 % – Zvýraznění6 19" xfId="393"/>
    <cellStyle name="40 % – Zvýraznění6 2" xfId="394"/>
    <cellStyle name="40 % – Zvýraznění6 20" xfId="395"/>
    <cellStyle name="40 % – Zvýraznění6 21" xfId="396"/>
    <cellStyle name="40 % – Zvýraznění6 22" xfId="397"/>
    <cellStyle name="40 % – Zvýraznění6 23" xfId="398"/>
    <cellStyle name="40 % – Zvýraznění6 24" xfId="399"/>
    <cellStyle name="40 % – Zvýraznění6 25" xfId="400"/>
    <cellStyle name="40 % – Zvýraznění6 26" xfId="401"/>
    <cellStyle name="40 % – Zvýraznění6 27" xfId="402"/>
    <cellStyle name="40 % – Zvýraznění6 28" xfId="403"/>
    <cellStyle name="40 % – Zvýraznění6 29" xfId="404"/>
    <cellStyle name="40 % – Zvýraznění6 3" xfId="405"/>
    <cellStyle name="40 % – Zvýraznění6 4" xfId="406"/>
    <cellStyle name="40 % – Zvýraznění6 5" xfId="407"/>
    <cellStyle name="40 % – Zvýraznění6 6" xfId="408"/>
    <cellStyle name="40 % – Zvýraznění6 7" xfId="409"/>
    <cellStyle name="40 % – Zvýraznění6 8" xfId="410"/>
    <cellStyle name="40 % – Zvýraznění6 9" xfId="411"/>
    <cellStyle name="60 % – Zvýraznění1" xfId="412"/>
    <cellStyle name="60 % – Zvýraznění1 1" xfId="413"/>
    <cellStyle name="60 % – Zvýraznění1 10" xfId="414"/>
    <cellStyle name="60 % – Zvýraznění1 11" xfId="415"/>
    <cellStyle name="60 % – Zvýraznění1 12" xfId="416"/>
    <cellStyle name="60 % – Zvýraznění1 13" xfId="417"/>
    <cellStyle name="60 % – Zvýraznění1 14" xfId="418"/>
    <cellStyle name="60 % – Zvýraznění1 15" xfId="419"/>
    <cellStyle name="60 % – Zvýraznění1 16" xfId="420"/>
    <cellStyle name="60 % – Zvýraznění1 17" xfId="421"/>
    <cellStyle name="60 % – Zvýraznění1 18" xfId="422"/>
    <cellStyle name="60 % – Zvýraznění1 19" xfId="423"/>
    <cellStyle name="60 % – Zvýraznění1 2" xfId="424"/>
    <cellStyle name="60 % – Zvýraznění1 20" xfId="425"/>
    <cellStyle name="60 % – Zvýraznění1 21" xfId="426"/>
    <cellStyle name="60 % – Zvýraznění1 22" xfId="427"/>
    <cellStyle name="60 % – Zvýraznění1 23" xfId="428"/>
    <cellStyle name="60 % – Zvýraznění1 24" xfId="429"/>
    <cellStyle name="60 % – Zvýraznění1 25" xfId="430"/>
    <cellStyle name="60 % – Zvýraznění1 26" xfId="431"/>
    <cellStyle name="60 % – Zvýraznění1 27" xfId="432"/>
    <cellStyle name="60 % – Zvýraznění1 28" xfId="433"/>
    <cellStyle name="60 % – Zvýraznění1 29" xfId="434"/>
    <cellStyle name="60 % – Zvýraznění1 3" xfId="435"/>
    <cellStyle name="60 % – Zvýraznění1 4" xfId="436"/>
    <cellStyle name="60 % – Zvýraznění1 5" xfId="437"/>
    <cellStyle name="60 % – Zvýraznění1 6" xfId="438"/>
    <cellStyle name="60 % – Zvýraznění1 7" xfId="439"/>
    <cellStyle name="60 % – Zvýraznění1 8" xfId="440"/>
    <cellStyle name="60 % – Zvýraznění1 9" xfId="441"/>
    <cellStyle name="60 % – Zvýraznění2" xfId="442"/>
    <cellStyle name="60 % – Zvýraznění2 1" xfId="443"/>
    <cellStyle name="60 % – Zvýraznění2 10" xfId="444"/>
    <cellStyle name="60 % – Zvýraznění2 11" xfId="445"/>
    <cellStyle name="60 % – Zvýraznění2 12" xfId="446"/>
    <cellStyle name="60 % – Zvýraznění2 13" xfId="447"/>
    <cellStyle name="60 % – Zvýraznění2 14" xfId="448"/>
    <cellStyle name="60 % – Zvýraznění2 15" xfId="449"/>
    <cellStyle name="60 % – Zvýraznění2 16" xfId="450"/>
    <cellStyle name="60 % – Zvýraznění2 17" xfId="451"/>
    <cellStyle name="60 % – Zvýraznění2 18" xfId="452"/>
    <cellStyle name="60 % – Zvýraznění2 19" xfId="453"/>
    <cellStyle name="60 % – Zvýraznění2 2" xfId="454"/>
    <cellStyle name="60 % – Zvýraznění2 20" xfId="455"/>
    <cellStyle name="60 % – Zvýraznění2 21" xfId="456"/>
    <cellStyle name="60 % – Zvýraznění2 22" xfId="457"/>
    <cellStyle name="60 % – Zvýraznění2 23" xfId="458"/>
    <cellStyle name="60 % – Zvýraznění2 24" xfId="459"/>
    <cellStyle name="60 % – Zvýraznění2 25" xfId="460"/>
    <cellStyle name="60 % – Zvýraznění2 26" xfId="461"/>
    <cellStyle name="60 % – Zvýraznění2 27" xfId="462"/>
    <cellStyle name="60 % – Zvýraznění2 28" xfId="463"/>
    <cellStyle name="60 % – Zvýraznění2 29" xfId="464"/>
    <cellStyle name="60 % – Zvýraznění2 3" xfId="465"/>
    <cellStyle name="60 % – Zvýraznění2 4" xfId="466"/>
    <cellStyle name="60 % – Zvýraznění2 5" xfId="467"/>
    <cellStyle name="60 % – Zvýraznění2 6" xfId="468"/>
    <cellStyle name="60 % – Zvýraznění2 7" xfId="469"/>
    <cellStyle name="60 % – Zvýraznění2 8" xfId="470"/>
    <cellStyle name="60 % – Zvýraznění2 9" xfId="471"/>
    <cellStyle name="60 % – Zvýraznění3" xfId="472"/>
    <cellStyle name="60 % – Zvýraznění3 1" xfId="473"/>
    <cellStyle name="60 % – Zvýraznění3 10" xfId="474"/>
    <cellStyle name="60 % – Zvýraznění3 11" xfId="475"/>
    <cellStyle name="60 % – Zvýraznění3 12" xfId="476"/>
    <cellStyle name="60 % – Zvýraznění3 13" xfId="477"/>
    <cellStyle name="60 % – Zvýraznění3 14" xfId="478"/>
    <cellStyle name="60 % – Zvýraznění3 15" xfId="479"/>
    <cellStyle name="60 % – Zvýraznění3 16" xfId="480"/>
    <cellStyle name="60 % – Zvýraznění3 17" xfId="481"/>
    <cellStyle name="60 % – Zvýraznění3 18" xfId="482"/>
    <cellStyle name="60 % – Zvýraznění3 19" xfId="483"/>
    <cellStyle name="60 % – Zvýraznění3 2" xfId="484"/>
    <cellStyle name="60 % – Zvýraznění3 20" xfId="485"/>
    <cellStyle name="60 % – Zvýraznění3 21" xfId="486"/>
    <cellStyle name="60 % – Zvýraznění3 22" xfId="487"/>
    <cellStyle name="60 % – Zvýraznění3 23" xfId="488"/>
    <cellStyle name="60 % – Zvýraznění3 24" xfId="489"/>
    <cellStyle name="60 % – Zvýraznění3 25" xfId="490"/>
    <cellStyle name="60 % – Zvýraznění3 26" xfId="491"/>
    <cellStyle name="60 % – Zvýraznění3 27" xfId="492"/>
    <cellStyle name="60 % – Zvýraznění3 28" xfId="493"/>
    <cellStyle name="60 % – Zvýraznění3 29" xfId="494"/>
    <cellStyle name="60 % – Zvýraznění3 3" xfId="495"/>
    <cellStyle name="60 % – Zvýraznění3 4" xfId="496"/>
    <cellStyle name="60 % – Zvýraznění3 5" xfId="497"/>
    <cellStyle name="60 % – Zvýraznění3 6" xfId="498"/>
    <cellStyle name="60 % – Zvýraznění3 7" xfId="499"/>
    <cellStyle name="60 % – Zvýraznění3 8" xfId="500"/>
    <cellStyle name="60 % – Zvýraznění3 9" xfId="501"/>
    <cellStyle name="60 % – Zvýraznění4" xfId="502"/>
    <cellStyle name="60 % – Zvýraznění4 1" xfId="503"/>
    <cellStyle name="60 % – Zvýraznění4 10" xfId="504"/>
    <cellStyle name="60 % – Zvýraznění4 11" xfId="505"/>
    <cellStyle name="60 % – Zvýraznění4 12" xfId="506"/>
    <cellStyle name="60 % – Zvýraznění4 13" xfId="507"/>
    <cellStyle name="60 % – Zvýraznění4 14" xfId="508"/>
    <cellStyle name="60 % – Zvýraznění4 15" xfId="509"/>
    <cellStyle name="60 % – Zvýraznění4 16" xfId="510"/>
    <cellStyle name="60 % – Zvýraznění4 17" xfId="511"/>
    <cellStyle name="60 % – Zvýraznění4 18" xfId="512"/>
    <cellStyle name="60 % – Zvýraznění4 19" xfId="513"/>
    <cellStyle name="60 % – Zvýraznění4 2" xfId="514"/>
    <cellStyle name="60 % – Zvýraznění4 20" xfId="515"/>
    <cellStyle name="60 % – Zvýraznění4 21" xfId="516"/>
    <cellStyle name="60 % – Zvýraznění4 22" xfId="517"/>
    <cellStyle name="60 % – Zvýraznění4 23" xfId="518"/>
    <cellStyle name="60 % – Zvýraznění4 24" xfId="519"/>
    <cellStyle name="60 % – Zvýraznění4 25" xfId="520"/>
    <cellStyle name="60 % – Zvýraznění4 26" xfId="521"/>
    <cellStyle name="60 % – Zvýraznění4 27" xfId="522"/>
    <cellStyle name="60 % – Zvýraznění4 28" xfId="523"/>
    <cellStyle name="60 % – Zvýraznění4 29" xfId="524"/>
    <cellStyle name="60 % – Zvýraznění4 3" xfId="525"/>
    <cellStyle name="60 % – Zvýraznění4 4" xfId="526"/>
    <cellStyle name="60 % – Zvýraznění4 5" xfId="527"/>
    <cellStyle name="60 % – Zvýraznění4 6" xfId="528"/>
    <cellStyle name="60 % – Zvýraznění4 7" xfId="529"/>
    <cellStyle name="60 % – Zvýraznění4 8" xfId="530"/>
    <cellStyle name="60 % – Zvýraznění4 9" xfId="531"/>
    <cellStyle name="60 % – Zvýraznění5" xfId="532"/>
    <cellStyle name="60 % – Zvýraznění5 1" xfId="533"/>
    <cellStyle name="60 % – Zvýraznění5 10" xfId="534"/>
    <cellStyle name="60 % – Zvýraznění5 11" xfId="535"/>
    <cellStyle name="60 % – Zvýraznění5 12" xfId="536"/>
    <cellStyle name="60 % – Zvýraznění5 13" xfId="537"/>
    <cellStyle name="60 % – Zvýraznění5 14" xfId="538"/>
    <cellStyle name="60 % – Zvýraznění5 15" xfId="539"/>
    <cellStyle name="60 % – Zvýraznění5 16" xfId="540"/>
    <cellStyle name="60 % – Zvýraznění5 17" xfId="541"/>
    <cellStyle name="60 % – Zvýraznění5 18" xfId="542"/>
    <cellStyle name="60 % – Zvýraznění5 19" xfId="543"/>
    <cellStyle name="60 % – Zvýraznění5 2" xfId="544"/>
    <cellStyle name="60 % – Zvýraznění5 20" xfId="545"/>
    <cellStyle name="60 % – Zvýraznění5 21" xfId="546"/>
    <cellStyle name="60 % – Zvýraznění5 22" xfId="547"/>
    <cellStyle name="60 % – Zvýraznění5 23" xfId="548"/>
    <cellStyle name="60 % – Zvýraznění5 24" xfId="549"/>
    <cellStyle name="60 % – Zvýraznění5 25" xfId="550"/>
    <cellStyle name="60 % – Zvýraznění5 26" xfId="551"/>
    <cellStyle name="60 % – Zvýraznění5 27" xfId="552"/>
    <cellStyle name="60 % – Zvýraznění5 28" xfId="553"/>
    <cellStyle name="60 % – Zvýraznění5 29" xfId="554"/>
    <cellStyle name="60 % – Zvýraznění5 3" xfId="555"/>
    <cellStyle name="60 % – Zvýraznění5 4" xfId="556"/>
    <cellStyle name="60 % – Zvýraznění5 5" xfId="557"/>
    <cellStyle name="60 % – Zvýraznění5 6" xfId="558"/>
    <cellStyle name="60 % – Zvýraznění5 7" xfId="559"/>
    <cellStyle name="60 % – Zvýraznění5 8" xfId="560"/>
    <cellStyle name="60 % – Zvýraznění5 9" xfId="561"/>
    <cellStyle name="60 % – Zvýraznění6" xfId="562"/>
    <cellStyle name="60 % – Zvýraznění6 1" xfId="563"/>
    <cellStyle name="60 % – Zvýraznění6 10" xfId="564"/>
    <cellStyle name="60 % – Zvýraznění6 11" xfId="565"/>
    <cellStyle name="60 % – Zvýraznění6 12" xfId="566"/>
    <cellStyle name="60 % – Zvýraznění6 13" xfId="567"/>
    <cellStyle name="60 % – Zvýraznění6 14" xfId="568"/>
    <cellStyle name="60 % – Zvýraznění6 15" xfId="569"/>
    <cellStyle name="60 % – Zvýraznění6 16" xfId="570"/>
    <cellStyle name="60 % – Zvýraznění6 17" xfId="571"/>
    <cellStyle name="60 % – Zvýraznění6 18" xfId="572"/>
    <cellStyle name="60 % – Zvýraznění6 19" xfId="573"/>
    <cellStyle name="60 % – Zvýraznění6 2" xfId="574"/>
    <cellStyle name="60 % – Zvýraznění6 20" xfId="575"/>
    <cellStyle name="60 % – Zvýraznění6 21" xfId="576"/>
    <cellStyle name="60 % – Zvýraznění6 22" xfId="577"/>
    <cellStyle name="60 % – Zvýraznění6 23" xfId="578"/>
    <cellStyle name="60 % – Zvýraznění6 24" xfId="579"/>
    <cellStyle name="60 % – Zvýraznění6 25" xfId="580"/>
    <cellStyle name="60 % – Zvýraznění6 26" xfId="581"/>
    <cellStyle name="60 % – Zvýraznění6 27" xfId="582"/>
    <cellStyle name="60 % – Zvýraznění6 28" xfId="583"/>
    <cellStyle name="60 % – Zvýraznění6 29" xfId="584"/>
    <cellStyle name="60 % – Zvýraznění6 3" xfId="585"/>
    <cellStyle name="60 % – Zvýraznění6 4" xfId="586"/>
    <cellStyle name="60 % – Zvýraznění6 5" xfId="587"/>
    <cellStyle name="60 % – Zvýraznění6 6" xfId="588"/>
    <cellStyle name="60 % – Zvýraznění6 7" xfId="589"/>
    <cellStyle name="60 % – Zvýraznění6 8" xfId="590"/>
    <cellStyle name="60 % – Zvýraznění6 9" xfId="591"/>
    <cellStyle name="Celkem" xfId="592"/>
    <cellStyle name="Celkem 1" xfId="593"/>
    <cellStyle name="Celkem 10" xfId="594"/>
    <cellStyle name="Celkem 11" xfId="595"/>
    <cellStyle name="Celkem 12" xfId="596"/>
    <cellStyle name="Celkem 13" xfId="597"/>
    <cellStyle name="Celkem 14" xfId="598"/>
    <cellStyle name="Celkem 15" xfId="599"/>
    <cellStyle name="Celkem 16" xfId="600"/>
    <cellStyle name="Celkem 17" xfId="601"/>
    <cellStyle name="Celkem 18" xfId="602"/>
    <cellStyle name="Celkem 19" xfId="603"/>
    <cellStyle name="Celkem 2" xfId="604"/>
    <cellStyle name="Celkem 20" xfId="605"/>
    <cellStyle name="Celkem 21" xfId="606"/>
    <cellStyle name="Celkem 22" xfId="607"/>
    <cellStyle name="Celkem 23" xfId="608"/>
    <cellStyle name="Celkem 24" xfId="609"/>
    <cellStyle name="Celkem 25" xfId="610"/>
    <cellStyle name="Celkem 26" xfId="611"/>
    <cellStyle name="Celkem 27" xfId="612"/>
    <cellStyle name="Celkem 28" xfId="613"/>
    <cellStyle name="Celkem 29" xfId="614"/>
    <cellStyle name="Celkem 3" xfId="615"/>
    <cellStyle name="Celkem 4" xfId="616"/>
    <cellStyle name="Celkem 5" xfId="617"/>
    <cellStyle name="Celkem 6" xfId="618"/>
    <cellStyle name="Celkem 7" xfId="619"/>
    <cellStyle name="Celkem 8" xfId="620"/>
    <cellStyle name="Celkem 9" xfId="621"/>
    <cellStyle name="Comma [0]_Sheet1" xfId="622"/>
    <cellStyle name="Comma_Sheet1" xfId="623"/>
    <cellStyle name="Currency [0]_Analogové přístroje Euroset 8xx" xfId="624"/>
    <cellStyle name="Currency_Analogové přístroje Euroset 8xx" xfId="625"/>
    <cellStyle name="Comma" xfId="626"/>
    <cellStyle name="čárky 2" xfId="627"/>
    <cellStyle name="Comma [0]" xfId="628"/>
    <cellStyle name="Dezimal [0]_Tabelle1" xfId="629"/>
    <cellStyle name="Dezimal_Tabelle1" xfId="630"/>
    <cellStyle name="Excel Built-in Normal" xfId="631"/>
    <cellStyle name="Firma" xfId="632"/>
    <cellStyle name="Hlavní nadpis" xfId="633"/>
    <cellStyle name="Hyperlink" xfId="634"/>
    <cellStyle name="Chybně" xfId="635"/>
    <cellStyle name="Chybně 1" xfId="636"/>
    <cellStyle name="Chybně 10" xfId="637"/>
    <cellStyle name="Chybně 11" xfId="638"/>
    <cellStyle name="Chybně 12" xfId="639"/>
    <cellStyle name="Chybně 13" xfId="640"/>
    <cellStyle name="Chybně 14" xfId="641"/>
    <cellStyle name="Chybně 15" xfId="642"/>
    <cellStyle name="Chybně 16" xfId="643"/>
    <cellStyle name="Chybně 17" xfId="644"/>
    <cellStyle name="Chybně 18" xfId="645"/>
    <cellStyle name="Chybně 19" xfId="646"/>
    <cellStyle name="Chybně 2" xfId="647"/>
    <cellStyle name="Chybně 20" xfId="648"/>
    <cellStyle name="Chybně 21" xfId="649"/>
    <cellStyle name="Chybně 22" xfId="650"/>
    <cellStyle name="Chybně 23" xfId="651"/>
    <cellStyle name="Chybně 24" xfId="652"/>
    <cellStyle name="Chybně 25" xfId="653"/>
    <cellStyle name="Chybně 26" xfId="654"/>
    <cellStyle name="Chybně 27" xfId="655"/>
    <cellStyle name="Chybně 28" xfId="656"/>
    <cellStyle name="Chybně 29" xfId="657"/>
    <cellStyle name="Chybně 3" xfId="658"/>
    <cellStyle name="Chybně 4" xfId="659"/>
    <cellStyle name="Chybně 5" xfId="660"/>
    <cellStyle name="Chybně 6" xfId="661"/>
    <cellStyle name="Chybně 7" xfId="662"/>
    <cellStyle name="Chybně 8" xfId="663"/>
    <cellStyle name="Chybně 9" xfId="664"/>
    <cellStyle name="Kontrolní buňka" xfId="665"/>
    <cellStyle name="Kontrolní buňka 1" xfId="666"/>
    <cellStyle name="Kontrolní buňka 10" xfId="667"/>
    <cellStyle name="Kontrolní buňka 11" xfId="668"/>
    <cellStyle name="Kontrolní buňka 12" xfId="669"/>
    <cellStyle name="Kontrolní buňka 13" xfId="670"/>
    <cellStyle name="Kontrolní buňka 14" xfId="671"/>
    <cellStyle name="Kontrolní buňka 15" xfId="672"/>
    <cellStyle name="Kontrolní buňka 16" xfId="673"/>
    <cellStyle name="Kontrolní buňka 17" xfId="674"/>
    <cellStyle name="Kontrolní buňka 18" xfId="675"/>
    <cellStyle name="Kontrolní buňka 19" xfId="676"/>
    <cellStyle name="Kontrolní buňka 2" xfId="677"/>
    <cellStyle name="Kontrolní buňka 20" xfId="678"/>
    <cellStyle name="Kontrolní buňka 21" xfId="679"/>
    <cellStyle name="Kontrolní buňka 22" xfId="680"/>
    <cellStyle name="Kontrolní buňka 23" xfId="681"/>
    <cellStyle name="Kontrolní buňka 24" xfId="682"/>
    <cellStyle name="Kontrolní buňka 25" xfId="683"/>
    <cellStyle name="Kontrolní buňka 26" xfId="684"/>
    <cellStyle name="Kontrolní buňka 27" xfId="685"/>
    <cellStyle name="Kontrolní buňka 28" xfId="686"/>
    <cellStyle name="Kontrolní buňka 29" xfId="687"/>
    <cellStyle name="Kontrolní buňka 3" xfId="688"/>
    <cellStyle name="Kontrolní buňka 4" xfId="689"/>
    <cellStyle name="Kontrolní buňka 5" xfId="690"/>
    <cellStyle name="Kontrolní buňka 6" xfId="691"/>
    <cellStyle name="Kontrolní buňka 7" xfId="692"/>
    <cellStyle name="Kontrolní buňka 8" xfId="693"/>
    <cellStyle name="Kontrolní buňka 9" xfId="694"/>
    <cellStyle name="lehký dolní okraj" xfId="695"/>
    <cellStyle name="Currency" xfId="696"/>
    <cellStyle name="Currency [0]" xfId="697"/>
    <cellStyle name="Nadpis 1" xfId="698"/>
    <cellStyle name="Nadpis 1 1" xfId="699"/>
    <cellStyle name="Nadpis 1 10" xfId="700"/>
    <cellStyle name="Nadpis 1 11" xfId="701"/>
    <cellStyle name="Nadpis 1 12" xfId="702"/>
    <cellStyle name="Nadpis 1 13" xfId="703"/>
    <cellStyle name="Nadpis 1 14" xfId="704"/>
    <cellStyle name="Nadpis 1 15" xfId="705"/>
    <cellStyle name="Nadpis 1 16" xfId="706"/>
    <cellStyle name="Nadpis 1 17" xfId="707"/>
    <cellStyle name="Nadpis 1 18" xfId="708"/>
    <cellStyle name="Nadpis 1 19" xfId="709"/>
    <cellStyle name="Nadpis 1 2" xfId="710"/>
    <cellStyle name="Nadpis 1 20" xfId="711"/>
    <cellStyle name="Nadpis 1 21" xfId="712"/>
    <cellStyle name="Nadpis 1 22" xfId="713"/>
    <cellStyle name="Nadpis 1 23" xfId="714"/>
    <cellStyle name="Nadpis 1 24" xfId="715"/>
    <cellStyle name="Nadpis 1 25" xfId="716"/>
    <cellStyle name="Nadpis 1 26" xfId="717"/>
    <cellStyle name="Nadpis 1 27" xfId="718"/>
    <cellStyle name="Nadpis 1 28" xfId="719"/>
    <cellStyle name="Nadpis 1 29" xfId="720"/>
    <cellStyle name="Nadpis 1 3" xfId="721"/>
    <cellStyle name="Nadpis 1 4" xfId="722"/>
    <cellStyle name="Nadpis 1 5" xfId="723"/>
    <cellStyle name="Nadpis 1 6" xfId="724"/>
    <cellStyle name="Nadpis 1 7" xfId="725"/>
    <cellStyle name="Nadpis 1 8" xfId="726"/>
    <cellStyle name="Nadpis 1 9" xfId="727"/>
    <cellStyle name="Nadpis 2" xfId="728"/>
    <cellStyle name="Nadpis 2 1" xfId="729"/>
    <cellStyle name="Nadpis 2 10" xfId="730"/>
    <cellStyle name="Nadpis 2 11" xfId="731"/>
    <cellStyle name="Nadpis 2 12" xfId="732"/>
    <cellStyle name="Nadpis 2 13" xfId="733"/>
    <cellStyle name="Nadpis 2 14" xfId="734"/>
    <cellStyle name="Nadpis 2 15" xfId="735"/>
    <cellStyle name="Nadpis 2 16" xfId="736"/>
    <cellStyle name="Nadpis 2 17" xfId="737"/>
    <cellStyle name="Nadpis 2 18" xfId="738"/>
    <cellStyle name="Nadpis 2 19" xfId="739"/>
    <cellStyle name="Nadpis 2 2" xfId="740"/>
    <cellStyle name="Nadpis 2 20" xfId="741"/>
    <cellStyle name="Nadpis 2 21" xfId="742"/>
    <cellStyle name="Nadpis 2 22" xfId="743"/>
    <cellStyle name="Nadpis 2 23" xfId="744"/>
    <cellStyle name="Nadpis 2 24" xfId="745"/>
    <cellStyle name="Nadpis 2 25" xfId="746"/>
    <cellStyle name="Nadpis 2 26" xfId="747"/>
    <cellStyle name="Nadpis 2 27" xfId="748"/>
    <cellStyle name="Nadpis 2 28" xfId="749"/>
    <cellStyle name="Nadpis 2 29" xfId="750"/>
    <cellStyle name="Nadpis 2 3" xfId="751"/>
    <cellStyle name="Nadpis 2 4" xfId="752"/>
    <cellStyle name="Nadpis 2 5" xfId="753"/>
    <cellStyle name="Nadpis 2 6" xfId="754"/>
    <cellStyle name="Nadpis 2 7" xfId="755"/>
    <cellStyle name="Nadpis 2 8" xfId="756"/>
    <cellStyle name="Nadpis 2 9" xfId="757"/>
    <cellStyle name="Nadpis 3" xfId="758"/>
    <cellStyle name="Nadpis 3 1" xfId="759"/>
    <cellStyle name="Nadpis 3 10" xfId="760"/>
    <cellStyle name="Nadpis 3 11" xfId="761"/>
    <cellStyle name="Nadpis 3 12" xfId="762"/>
    <cellStyle name="Nadpis 3 13" xfId="763"/>
    <cellStyle name="Nadpis 3 14" xfId="764"/>
    <cellStyle name="Nadpis 3 15" xfId="765"/>
    <cellStyle name="Nadpis 3 16" xfId="766"/>
    <cellStyle name="Nadpis 3 17" xfId="767"/>
    <cellStyle name="Nadpis 3 18" xfId="768"/>
    <cellStyle name="Nadpis 3 19" xfId="769"/>
    <cellStyle name="Nadpis 3 2" xfId="770"/>
    <cellStyle name="Nadpis 3 20" xfId="771"/>
    <cellStyle name="Nadpis 3 21" xfId="772"/>
    <cellStyle name="Nadpis 3 22" xfId="773"/>
    <cellStyle name="Nadpis 3 23" xfId="774"/>
    <cellStyle name="Nadpis 3 24" xfId="775"/>
    <cellStyle name="Nadpis 3 25" xfId="776"/>
    <cellStyle name="Nadpis 3 26" xfId="777"/>
    <cellStyle name="Nadpis 3 27" xfId="778"/>
    <cellStyle name="Nadpis 3 28" xfId="779"/>
    <cellStyle name="Nadpis 3 29" xfId="780"/>
    <cellStyle name="Nadpis 3 3" xfId="781"/>
    <cellStyle name="Nadpis 3 4" xfId="782"/>
    <cellStyle name="Nadpis 3 5" xfId="783"/>
    <cellStyle name="Nadpis 3 6" xfId="784"/>
    <cellStyle name="Nadpis 3 7" xfId="785"/>
    <cellStyle name="Nadpis 3 8" xfId="786"/>
    <cellStyle name="Nadpis 3 9" xfId="787"/>
    <cellStyle name="Nadpis 4" xfId="788"/>
    <cellStyle name="Nadpis 4 1" xfId="789"/>
    <cellStyle name="Nadpis 4 10" xfId="790"/>
    <cellStyle name="Nadpis 4 11" xfId="791"/>
    <cellStyle name="Nadpis 4 12" xfId="792"/>
    <cellStyle name="Nadpis 4 13" xfId="793"/>
    <cellStyle name="Nadpis 4 14" xfId="794"/>
    <cellStyle name="Nadpis 4 15" xfId="795"/>
    <cellStyle name="Nadpis 4 16" xfId="796"/>
    <cellStyle name="Nadpis 4 17" xfId="797"/>
    <cellStyle name="Nadpis 4 18" xfId="798"/>
    <cellStyle name="Nadpis 4 19" xfId="799"/>
    <cellStyle name="Nadpis 4 2" xfId="800"/>
    <cellStyle name="Nadpis 4 20" xfId="801"/>
    <cellStyle name="Nadpis 4 21" xfId="802"/>
    <cellStyle name="Nadpis 4 22" xfId="803"/>
    <cellStyle name="Nadpis 4 23" xfId="804"/>
    <cellStyle name="Nadpis 4 24" xfId="805"/>
    <cellStyle name="Nadpis 4 25" xfId="806"/>
    <cellStyle name="Nadpis 4 26" xfId="807"/>
    <cellStyle name="Nadpis 4 27" xfId="808"/>
    <cellStyle name="Nadpis 4 28" xfId="809"/>
    <cellStyle name="Nadpis 4 29" xfId="810"/>
    <cellStyle name="Nadpis 4 3" xfId="811"/>
    <cellStyle name="Nadpis 4 4" xfId="812"/>
    <cellStyle name="Nadpis 4 5" xfId="813"/>
    <cellStyle name="Nadpis 4 6" xfId="814"/>
    <cellStyle name="Nadpis 4 7" xfId="815"/>
    <cellStyle name="Nadpis 4 8" xfId="816"/>
    <cellStyle name="Nadpis 4 9" xfId="817"/>
    <cellStyle name="Název" xfId="818"/>
    <cellStyle name="Název 1" xfId="819"/>
    <cellStyle name="Název 10" xfId="820"/>
    <cellStyle name="Název 11" xfId="821"/>
    <cellStyle name="Název 12" xfId="822"/>
    <cellStyle name="Název 13" xfId="823"/>
    <cellStyle name="Název 14" xfId="824"/>
    <cellStyle name="Název 15" xfId="825"/>
    <cellStyle name="Název 16" xfId="826"/>
    <cellStyle name="Název 17" xfId="827"/>
    <cellStyle name="Název 18" xfId="828"/>
    <cellStyle name="Název 19" xfId="829"/>
    <cellStyle name="Název 2" xfId="830"/>
    <cellStyle name="Název 20" xfId="831"/>
    <cellStyle name="Název 21" xfId="832"/>
    <cellStyle name="Název 22" xfId="833"/>
    <cellStyle name="Název 23" xfId="834"/>
    <cellStyle name="Název 24" xfId="835"/>
    <cellStyle name="Název 25" xfId="836"/>
    <cellStyle name="Název 26" xfId="837"/>
    <cellStyle name="Název 27" xfId="838"/>
    <cellStyle name="Název 28" xfId="839"/>
    <cellStyle name="Název 29" xfId="840"/>
    <cellStyle name="Název 3" xfId="841"/>
    <cellStyle name="Název 4" xfId="842"/>
    <cellStyle name="Název 5" xfId="843"/>
    <cellStyle name="Název 6" xfId="844"/>
    <cellStyle name="Název 7" xfId="845"/>
    <cellStyle name="Název 8" xfId="846"/>
    <cellStyle name="Název 9" xfId="847"/>
    <cellStyle name="Neutrální" xfId="848"/>
    <cellStyle name="Neutrální 1" xfId="849"/>
    <cellStyle name="Neutrální 10" xfId="850"/>
    <cellStyle name="Neutrální 11" xfId="851"/>
    <cellStyle name="Neutrální 12" xfId="852"/>
    <cellStyle name="Neutrální 13" xfId="853"/>
    <cellStyle name="Neutrální 14" xfId="854"/>
    <cellStyle name="Neutrální 15" xfId="855"/>
    <cellStyle name="Neutrální 16" xfId="856"/>
    <cellStyle name="Neutrální 17" xfId="857"/>
    <cellStyle name="Neutrální 18" xfId="858"/>
    <cellStyle name="Neutrální 19" xfId="859"/>
    <cellStyle name="Neutrální 2" xfId="860"/>
    <cellStyle name="Neutrální 20" xfId="861"/>
    <cellStyle name="Neutrální 21" xfId="862"/>
    <cellStyle name="Neutrální 22" xfId="863"/>
    <cellStyle name="Neutrální 23" xfId="864"/>
    <cellStyle name="Neutrální 24" xfId="865"/>
    <cellStyle name="Neutrální 25" xfId="866"/>
    <cellStyle name="Neutrální 26" xfId="867"/>
    <cellStyle name="Neutrální 27" xfId="868"/>
    <cellStyle name="Neutrální 28" xfId="869"/>
    <cellStyle name="Neutrální 29" xfId="870"/>
    <cellStyle name="Neutrální 3" xfId="871"/>
    <cellStyle name="Neutrální 4" xfId="872"/>
    <cellStyle name="Neutrální 5" xfId="873"/>
    <cellStyle name="Neutrální 6" xfId="874"/>
    <cellStyle name="Neutrální 7" xfId="875"/>
    <cellStyle name="Neutrální 8" xfId="876"/>
    <cellStyle name="Neutrální 9" xfId="877"/>
    <cellStyle name="normal" xfId="878"/>
    <cellStyle name="normální 10" xfId="879"/>
    <cellStyle name="normální 11" xfId="880"/>
    <cellStyle name="normální 2" xfId="881"/>
    <cellStyle name="normální 2 2" xfId="882"/>
    <cellStyle name="normální 3" xfId="883"/>
    <cellStyle name="normální 3 2" xfId="884"/>
    <cellStyle name="normální 4" xfId="885"/>
    <cellStyle name="normální 5" xfId="886"/>
    <cellStyle name="normální 5 2" xfId="887"/>
    <cellStyle name="normální 6" xfId="888"/>
    <cellStyle name="normální 7" xfId="889"/>
    <cellStyle name="Normální 8" xfId="890"/>
    <cellStyle name="normální 8 2" xfId="891"/>
    <cellStyle name="Normální 8 3" xfId="892"/>
    <cellStyle name="normální 9" xfId="893"/>
    <cellStyle name="normální 9 2" xfId="894"/>
    <cellStyle name="normální_1" xfId="895"/>
    <cellStyle name="normální_Patock1413-31 - prist.vytahu-rozpocet , preceneno , zal." xfId="896"/>
    <cellStyle name="normální_UT" xfId="897"/>
    <cellStyle name="normální_Utulek_vym" xfId="898"/>
    <cellStyle name="Podnadpis" xfId="899"/>
    <cellStyle name="Poznámka" xfId="900"/>
    <cellStyle name="Poznámka 1" xfId="901"/>
    <cellStyle name="Poznámka 10" xfId="902"/>
    <cellStyle name="Poznámka 11" xfId="903"/>
    <cellStyle name="Poznámka 12" xfId="904"/>
    <cellStyle name="Poznámka 13" xfId="905"/>
    <cellStyle name="Poznámka 14" xfId="906"/>
    <cellStyle name="Poznámka 15" xfId="907"/>
    <cellStyle name="Poznámka 16" xfId="908"/>
    <cellStyle name="Poznámka 17" xfId="909"/>
    <cellStyle name="Poznámka 18" xfId="910"/>
    <cellStyle name="Poznámka 19" xfId="911"/>
    <cellStyle name="Poznámka 2" xfId="912"/>
    <cellStyle name="Poznámka 20" xfId="913"/>
    <cellStyle name="Poznámka 21" xfId="914"/>
    <cellStyle name="Poznámka 22" xfId="915"/>
    <cellStyle name="Poznámka 23" xfId="916"/>
    <cellStyle name="Poznámka 24" xfId="917"/>
    <cellStyle name="Poznámka 25" xfId="918"/>
    <cellStyle name="Poznámka 26" xfId="919"/>
    <cellStyle name="Poznámka 27" xfId="920"/>
    <cellStyle name="Poznámka 28" xfId="921"/>
    <cellStyle name="Poznámka 29" xfId="922"/>
    <cellStyle name="Poznámka 3" xfId="923"/>
    <cellStyle name="Poznámka 4" xfId="924"/>
    <cellStyle name="Poznámka 5" xfId="925"/>
    <cellStyle name="Poznámka 6" xfId="926"/>
    <cellStyle name="Poznámka 7" xfId="927"/>
    <cellStyle name="Poznámka 8" xfId="928"/>
    <cellStyle name="Poznámka 9" xfId="929"/>
    <cellStyle name="Percent" xfId="930"/>
    <cellStyle name="procent 2" xfId="931"/>
    <cellStyle name="Propojená buňka" xfId="932"/>
    <cellStyle name="Propojená buňka 1" xfId="933"/>
    <cellStyle name="Propojená buňka 10" xfId="934"/>
    <cellStyle name="Propojená buňka 11" xfId="935"/>
    <cellStyle name="Propojená buňka 12" xfId="936"/>
    <cellStyle name="Propojená buňka 13" xfId="937"/>
    <cellStyle name="Propojená buňka 14" xfId="938"/>
    <cellStyle name="Propojená buňka 15" xfId="939"/>
    <cellStyle name="Propojená buňka 16" xfId="940"/>
    <cellStyle name="Propojená buňka 17" xfId="941"/>
    <cellStyle name="Propojená buňka 18" xfId="942"/>
    <cellStyle name="Propojená buňka 19" xfId="943"/>
    <cellStyle name="Propojená buňka 2" xfId="944"/>
    <cellStyle name="Propojená buňka 20" xfId="945"/>
    <cellStyle name="Propojená buňka 21" xfId="946"/>
    <cellStyle name="Propojená buňka 22" xfId="947"/>
    <cellStyle name="Propojená buňka 23" xfId="948"/>
    <cellStyle name="Propojená buňka 24" xfId="949"/>
    <cellStyle name="Propojená buňka 25" xfId="950"/>
    <cellStyle name="Propojená buňka 26" xfId="951"/>
    <cellStyle name="Propojená buňka 27" xfId="952"/>
    <cellStyle name="Propojená buňka 28" xfId="953"/>
    <cellStyle name="Propojená buňka 29" xfId="954"/>
    <cellStyle name="Propojená buňka 3" xfId="955"/>
    <cellStyle name="Propojená buňka 4" xfId="956"/>
    <cellStyle name="Propojená buňka 5" xfId="957"/>
    <cellStyle name="Propojená buňka 6" xfId="958"/>
    <cellStyle name="Propojená buňka 7" xfId="959"/>
    <cellStyle name="Propojená buňka 8" xfId="960"/>
    <cellStyle name="Propojená buňka 9" xfId="961"/>
    <cellStyle name="Followed Hyperlink" xfId="962"/>
    <cellStyle name="Správně" xfId="963"/>
    <cellStyle name="Správně 1" xfId="964"/>
    <cellStyle name="Správně 10" xfId="965"/>
    <cellStyle name="Správně 11" xfId="966"/>
    <cellStyle name="Správně 12" xfId="967"/>
    <cellStyle name="Správně 13" xfId="968"/>
    <cellStyle name="Správně 14" xfId="969"/>
    <cellStyle name="Správně 15" xfId="970"/>
    <cellStyle name="Správně 16" xfId="971"/>
    <cellStyle name="Správně 17" xfId="972"/>
    <cellStyle name="Správně 18" xfId="973"/>
    <cellStyle name="Správně 19" xfId="974"/>
    <cellStyle name="Správně 2" xfId="975"/>
    <cellStyle name="Správně 20" xfId="976"/>
    <cellStyle name="Správně 21" xfId="977"/>
    <cellStyle name="Správně 22" xfId="978"/>
    <cellStyle name="Správně 23" xfId="979"/>
    <cellStyle name="Správně 24" xfId="980"/>
    <cellStyle name="Správně 25" xfId="981"/>
    <cellStyle name="Správně 26" xfId="982"/>
    <cellStyle name="Správně 27" xfId="983"/>
    <cellStyle name="Správně 28" xfId="984"/>
    <cellStyle name="Správně 29" xfId="985"/>
    <cellStyle name="Správně 3" xfId="986"/>
    <cellStyle name="Správně 4" xfId="987"/>
    <cellStyle name="Správně 5" xfId="988"/>
    <cellStyle name="Správně 6" xfId="989"/>
    <cellStyle name="Správně 7" xfId="990"/>
    <cellStyle name="Správně 8" xfId="991"/>
    <cellStyle name="Správně 9" xfId="992"/>
    <cellStyle name="Standard_aktuell" xfId="993"/>
    <cellStyle name="Stín+tučně" xfId="994"/>
    <cellStyle name="Stín+tučně+velké písmo" xfId="995"/>
    <cellStyle name="Styl 1" xfId="996"/>
    <cellStyle name="Styl 1 1" xfId="997"/>
    <cellStyle name="Styl 1 10" xfId="998"/>
    <cellStyle name="Styl 1 11" xfId="999"/>
    <cellStyle name="Styl 1 12" xfId="1000"/>
    <cellStyle name="Styl 1 13" xfId="1001"/>
    <cellStyle name="Styl 1 14" xfId="1002"/>
    <cellStyle name="Styl 1 15" xfId="1003"/>
    <cellStyle name="Styl 1 16" xfId="1004"/>
    <cellStyle name="Styl 1 17" xfId="1005"/>
    <cellStyle name="Styl 1 18" xfId="1006"/>
    <cellStyle name="Styl 1 19" xfId="1007"/>
    <cellStyle name="Styl 1 2" xfId="1008"/>
    <cellStyle name="Styl 1 20" xfId="1009"/>
    <cellStyle name="Styl 1 21" xfId="1010"/>
    <cellStyle name="Styl 1 22" xfId="1011"/>
    <cellStyle name="Styl 1 23" xfId="1012"/>
    <cellStyle name="Styl 1 24" xfId="1013"/>
    <cellStyle name="Styl 1 25" xfId="1014"/>
    <cellStyle name="Styl 1 26" xfId="1015"/>
    <cellStyle name="Styl 1 27" xfId="1016"/>
    <cellStyle name="Styl 1 28" xfId="1017"/>
    <cellStyle name="Styl 1 29" xfId="1018"/>
    <cellStyle name="Styl 1 3" xfId="1019"/>
    <cellStyle name="Styl 1 4" xfId="1020"/>
    <cellStyle name="Styl 1 5" xfId="1021"/>
    <cellStyle name="Styl 1 6" xfId="1022"/>
    <cellStyle name="Styl 1 7" xfId="1023"/>
    <cellStyle name="Styl 1 8" xfId="1024"/>
    <cellStyle name="Styl 1 9" xfId="1025"/>
    <cellStyle name="Styl 1_Specifikace_silnoproud" xfId="1026"/>
    <cellStyle name="Styl 2" xfId="1027"/>
    <cellStyle name="Text upozornění" xfId="1028"/>
    <cellStyle name="Text upozornění 1" xfId="1029"/>
    <cellStyle name="Text upozornění 10" xfId="1030"/>
    <cellStyle name="Text upozornění 11" xfId="1031"/>
    <cellStyle name="Text upozornění 12" xfId="1032"/>
    <cellStyle name="Text upozornění 13" xfId="1033"/>
    <cellStyle name="Text upozornění 14" xfId="1034"/>
    <cellStyle name="Text upozornění 15" xfId="1035"/>
    <cellStyle name="Text upozornění 16" xfId="1036"/>
    <cellStyle name="Text upozornění 17" xfId="1037"/>
    <cellStyle name="Text upozornění 18" xfId="1038"/>
    <cellStyle name="Text upozornění 19" xfId="1039"/>
    <cellStyle name="Text upozornění 2" xfId="1040"/>
    <cellStyle name="Text upozornění 20" xfId="1041"/>
    <cellStyle name="Text upozornění 21" xfId="1042"/>
    <cellStyle name="Text upozornění 22" xfId="1043"/>
    <cellStyle name="Text upozornění 23" xfId="1044"/>
    <cellStyle name="Text upozornění 24" xfId="1045"/>
    <cellStyle name="Text upozornění 25" xfId="1046"/>
    <cellStyle name="Text upozornění 26" xfId="1047"/>
    <cellStyle name="Text upozornění 27" xfId="1048"/>
    <cellStyle name="Text upozornění 28" xfId="1049"/>
    <cellStyle name="Text upozornění 29" xfId="1050"/>
    <cellStyle name="Text upozornění 3" xfId="1051"/>
    <cellStyle name="Text upozornění 4" xfId="1052"/>
    <cellStyle name="Text upozornění 5" xfId="1053"/>
    <cellStyle name="Text upozornění 6" xfId="1054"/>
    <cellStyle name="Text upozornění 7" xfId="1055"/>
    <cellStyle name="Text upozornění 8" xfId="1056"/>
    <cellStyle name="Text upozornění 9" xfId="1057"/>
    <cellStyle name="Tučně" xfId="1058"/>
    <cellStyle name="TYP ŘÁDKU_2" xfId="1059"/>
    <cellStyle name="Vstup" xfId="1060"/>
    <cellStyle name="Vstup 1" xfId="1061"/>
    <cellStyle name="Vstup 10" xfId="1062"/>
    <cellStyle name="Vstup 11" xfId="1063"/>
    <cellStyle name="Vstup 12" xfId="1064"/>
    <cellStyle name="Vstup 13" xfId="1065"/>
    <cellStyle name="Vstup 14" xfId="1066"/>
    <cellStyle name="Vstup 15" xfId="1067"/>
    <cellStyle name="Vstup 16" xfId="1068"/>
    <cellStyle name="Vstup 17" xfId="1069"/>
    <cellStyle name="Vstup 18" xfId="1070"/>
    <cellStyle name="Vstup 19" xfId="1071"/>
    <cellStyle name="Vstup 2" xfId="1072"/>
    <cellStyle name="Vstup 20" xfId="1073"/>
    <cellStyle name="Vstup 21" xfId="1074"/>
    <cellStyle name="Vstup 22" xfId="1075"/>
    <cellStyle name="Vstup 23" xfId="1076"/>
    <cellStyle name="Vstup 24" xfId="1077"/>
    <cellStyle name="Vstup 25" xfId="1078"/>
    <cellStyle name="Vstup 26" xfId="1079"/>
    <cellStyle name="Vstup 27" xfId="1080"/>
    <cellStyle name="Vstup 28" xfId="1081"/>
    <cellStyle name="Vstup 29" xfId="1082"/>
    <cellStyle name="Vstup 3" xfId="1083"/>
    <cellStyle name="Vstup 4" xfId="1084"/>
    <cellStyle name="Vstup 5" xfId="1085"/>
    <cellStyle name="Vstup 6" xfId="1086"/>
    <cellStyle name="Vstup 7" xfId="1087"/>
    <cellStyle name="Vstup 8" xfId="1088"/>
    <cellStyle name="Vstup 9" xfId="1089"/>
    <cellStyle name="Výpočet" xfId="1090"/>
    <cellStyle name="Výpočet 1" xfId="1091"/>
    <cellStyle name="Výpočet 10" xfId="1092"/>
    <cellStyle name="Výpočet 11" xfId="1093"/>
    <cellStyle name="Výpočet 12" xfId="1094"/>
    <cellStyle name="Výpočet 13" xfId="1095"/>
    <cellStyle name="Výpočet 14" xfId="1096"/>
    <cellStyle name="Výpočet 15" xfId="1097"/>
    <cellStyle name="Výpočet 16" xfId="1098"/>
    <cellStyle name="Výpočet 17" xfId="1099"/>
    <cellStyle name="Výpočet 18" xfId="1100"/>
    <cellStyle name="Výpočet 19" xfId="1101"/>
    <cellStyle name="Výpočet 2" xfId="1102"/>
    <cellStyle name="Výpočet 20" xfId="1103"/>
    <cellStyle name="Výpočet 21" xfId="1104"/>
    <cellStyle name="Výpočet 22" xfId="1105"/>
    <cellStyle name="Výpočet 23" xfId="1106"/>
    <cellStyle name="Výpočet 24" xfId="1107"/>
    <cellStyle name="Výpočet 25" xfId="1108"/>
    <cellStyle name="Výpočet 26" xfId="1109"/>
    <cellStyle name="Výpočet 27" xfId="1110"/>
    <cellStyle name="Výpočet 28" xfId="1111"/>
    <cellStyle name="Výpočet 29" xfId="1112"/>
    <cellStyle name="Výpočet 3" xfId="1113"/>
    <cellStyle name="Výpočet 4" xfId="1114"/>
    <cellStyle name="Výpočet 5" xfId="1115"/>
    <cellStyle name="Výpočet 6" xfId="1116"/>
    <cellStyle name="Výpočet 7" xfId="1117"/>
    <cellStyle name="Výpočet 8" xfId="1118"/>
    <cellStyle name="Výpočet 9" xfId="1119"/>
    <cellStyle name="Výstup" xfId="1120"/>
    <cellStyle name="Výstup 1" xfId="1121"/>
    <cellStyle name="Výstup 10" xfId="1122"/>
    <cellStyle name="Výstup 11" xfId="1123"/>
    <cellStyle name="Výstup 12" xfId="1124"/>
    <cellStyle name="Výstup 13" xfId="1125"/>
    <cellStyle name="Výstup 14" xfId="1126"/>
    <cellStyle name="Výstup 15" xfId="1127"/>
    <cellStyle name="Výstup 16" xfId="1128"/>
    <cellStyle name="Výstup 17" xfId="1129"/>
    <cellStyle name="Výstup 18" xfId="1130"/>
    <cellStyle name="Výstup 19" xfId="1131"/>
    <cellStyle name="Výstup 2" xfId="1132"/>
    <cellStyle name="Výstup 20" xfId="1133"/>
    <cellStyle name="Výstup 21" xfId="1134"/>
    <cellStyle name="Výstup 22" xfId="1135"/>
    <cellStyle name="Výstup 23" xfId="1136"/>
    <cellStyle name="Výstup 24" xfId="1137"/>
    <cellStyle name="Výstup 25" xfId="1138"/>
    <cellStyle name="Výstup 26" xfId="1139"/>
    <cellStyle name="Výstup 27" xfId="1140"/>
    <cellStyle name="Výstup 28" xfId="1141"/>
    <cellStyle name="Výstup 29" xfId="1142"/>
    <cellStyle name="Výstup 3" xfId="1143"/>
    <cellStyle name="Výstup 4" xfId="1144"/>
    <cellStyle name="Výstup 5" xfId="1145"/>
    <cellStyle name="Výstup 6" xfId="1146"/>
    <cellStyle name="Výstup 7" xfId="1147"/>
    <cellStyle name="Výstup 8" xfId="1148"/>
    <cellStyle name="Výstup 9" xfId="1149"/>
    <cellStyle name="Vysvětlující text" xfId="1150"/>
    <cellStyle name="Vysvětlující text 1" xfId="1151"/>
    <cellStyle name="Vysvětlující text 10" xfId="1152"/>
    <cellStyle name="Vysvětlující text 11" xfId="1153"/>
    <cellStyle name="Vysvětlující text 12" xfId="1154"/>
    <cellStyle name="Vysvětlující text 13" xfId="1155"/>
    <cellStyle name="Vysvětlující text 14" xfId="1156"/>
    <cellStyle name="Vysvětlující text 15" xfId="1157"/>
    <cellStyle name="Vysvětlující text 16" xfId="1158"/>
    <cellStyle name="Vysvětlující text 17" xfId="1159"/>
    <cellStyle name="Vysvětlující text 18" xfId="1160"/>
    <cellStyle name="Vysvětlující text 19" xfId="1161"/>
    <cellStyle name="Vysvětlující text 2" xfId="1162"/>
    <cellStyle name="Vysvětlující text 20" xfId="1163"/>
    <cellStyle name="Vysvětlující text 21" xfId="1164"/>
    <cellStyle name="Vysvětlující text 22" xfId="1165"/>
    <cellStyle name="Vysvětlující text 23" xfId="1166"/>
    <cellStyle name="Vysvětlující text 24" xfId="1167"/>
    <cellStyle name="Vysvětlující text 25" xfId="1168"/>
    <cellStyle name="Vysvětlující text 26" xfId="1169"/>
    <cellStyle name="Vysvětlující text 27" xfId="1170"/>
    <cellStyle name="Vysvětlující text 28" xfId="1171"/>
    <cellStyle name="Vysvětlující text 29" xfId="1172"/>
    <cellStyle name="Vysvětlující text 3" xfId="1173"/>
    <cellStyle name="Vysvětlující text 4" xfId="1174"/>
    <cellStyle name="Vysvětlující text 5" xfId="1175"/>
    <cellStyle name="Vysvětlující text 6" xfId="1176"/>
    <cellStyle name="Vysvětlující text 7" xfId="1177"/>
    <cellStyle name="Vysvětlující text 8" xfId="1178"/>
    <cellStyle name="Vysvětlující text 9" xfId="1179"/>
    <cellStyle name="Währung [0]_Tabelle1" xfId="1180"/>
    <cellStyle name="Währung_Tabelle1" xfId="1181"/>
    <cellStyle name="základní" xfId="1182"/>
    <cellStyle name="Zvýraznění 1" xfId="1183"/>
    <cellStyle name="Zvýraznění 1 1" xfId="1184"/>
    <cellStyle name="Zvýraznění 1 10" xfId="1185"/>
    <cellStyle name="Zvýraznění 1 11" xfId="1186"/>
    <cellStyle name="Zvýraznění 1 12" xfId="1187"/>
    <cellStyle name="Zvýraznění 1 13" xfId="1188"/>
    <cellStyle name="Zvýraznění 1 14" xfId="1189"/>
    <cellStyle name="Zvýraznění 1 15" xfId="1190"/>
    <cellStyle name="Zvýraznění 1 16" xfId="1191"/>
    <cellStyle name="Zvýraznění 1 17" xfId="1192"/>
    <cellStyle name="Zvýraznění 1 18" xfId="1193"/>
    <cellStyle name="Zvýraznění 1 19" xfId="1194"/>
    <cellStyle name="Zvýraznění 1 2" xfId="1195"/>
    <cellStyle name="Zvýraznění 1 20" xfId="1196"/>
    <cellStyle name="Zvýraznění 1 21" xfId="1197"/>
    <cellStyle name="Zvýraznění 1 22" xfId="1198"/>
    <cellStyle name="Zvýraznění 1 23" xfId="1199"/>
    <cellStyle name="Zvýraznění 1 24" xfId="1200"/>
    <cellStyle name="Zvýraznění 1 25" xfId="1201"/>
    <cellStyle name="Zvýraznění 1 26" xfId="1202"/>
    <cellStyle name="Zvýraznění 1 27" xfId="1203"/>
    <cellStyle name="Zvýraznění 1 28" xfId="1204"/>
    <cellStyle name="Zvýraznění 1 29" xfId="1205"/>
    <cellStyle name="Zvýraznění 1 3" xfId="1206"/>
    <cellStyle name="Zvýraznění 1 4" xfId="1207"/>
    <cellStyle name="Zvýraznění 1 5" xfId="1208"/>
    <cellStyle name="Zvýraznění 1 6" xfId="1209"/>
    <cellStyle name="Zvýraznění 1 7" xfId="1210"/>
    <cellStyle name="Zvýraznění 1 8" xfId="1211"/>
    <cellStyle name="Zvýraznění 1 9" xfId="1212"/>
    <cellStyle name="Zvýraznění 2" xfId="1213"/>
    <cellStyle name="Zvýraznění 2 1" xfId="1214"/>
    <cellStyle name="Zvýraznění 2 10" xfId="1215"/>
    <cellStyle name="Zvýraznění 2 11" xfId="1216"/>
    <cellStyle name="Zvýraznění 2 12" xfId="1217"/>
    <cellStyle name="Zvýraznění 2 13" xfId="1218"/>
    <cellStyle name="Zvýraznění 2 14" xfId="1219"/>
    <cellStyle name="Zvýraznění 2 15" xfId="1220"/>
    <cellStyle name="Zvýraznění 2 16" xfId="1221"/>
    <cellStyle name="Zvýraznění 2 17" xfId="1222"/>
    <cellStyle name="Zvýraznění 2 18" xfId="1223"/>
    <cellStyle name="Zvýraznění 2 19" xfId="1224"/>
    <cellStyle name="Zvýraznění 2 2" xfId="1225"/>
    <cellStyle name="Zvýraznění 2 20" xfId="1226"/>
    <cellStyle name="Zvýraznění 2 21" xfId="1227"/>
    <cellStyle name="Zvýraznění 2 22" xfId="1228"/>
    <cellStyle name="Zvýraznění 2 23" xfId="1229"/>
    <cellStyle name="Zvýraznění 2 24" xfId="1230"/>
    <cellStyle name="Zvýraznění 2 25" xfId="1231"/>
    <cellStyle name="Zvýraznění 2 26" xfId="1232"/>
    <cellStyle name="Zvýraznění 2 27" xfId="1233"/>
    <cellStyle name="Zvýraznění 2 28" xfId="1234"/>
    <cellStyle name="Zvýraznění 2 29" xfId="1235"/>
    <cellStyle name="Zvýraznění 2 3" xfId="1236"/>
    <cellStyle name="Zvýraznění 2 4" xfId="1237"/>
    <cellStyle name="Zvýraznění 2 5" xfId="1238"/>
    <cellStyle name="Zvýraznění 2 6" xfId="1239"/>
    <cellStyle name="Zvýraznění 2 7" xfId="1240"/>
    <cellStyle name="Zvýraznění 2 8" xfId="1241"/>
    <cellStyle name="Zvýraznění 2 9" xfId="1242"/>
    <cellStyle name="Zvýraznění 3" xfId="1243"/>
    <cellStyle name="Zvýraznění 3 1" xfId="1244"/>
    <cellStyle name="Zvýraznění 3 10" xfId="1245"/>
    <cellStyle name="Zvýraznění 3 11" xfId="1246"/>
    <cellStyle name="Zvýraznění 3 12" xfId="1247"/>
    <cellStyle name="Zvýraznění 3 13" xfId="1248"/>
    <cellStyle name="Zvýraznění 3 14" xfId="1249"/>
    <cellStyle name="Zvýraznění 3 15" xfId="1250"/>
    <cellStyle name="Zvýraznění 3 16" xfId="1251"/>
    <cellStyle name="Zvýraznění 3 17" xfId="1252"/>
    <cellStyle name="Zvýraznění 3 18" xfId="1253"/>
    <cellStyle name="Zvýraznění 3 19" xfId="1254"/>
    <cellStyle name="Zvýraznění 3 2" xfId="1255"/>
    <cellStyle name="Zvýraznění 3 20" xfId="1256"/>
    <cellStyle name="Zvýraznění 3 21" xfId="1257"/>
    <cellStyle name="Zvýraznění 3 22" xfId="1258"/>
    <cellStyle name="Zvýraznění 3 23" xfId="1259"/>
    <cellStyle name="Zvýraznění 3 24" xfId="1260"/>
    <cellStyle name="Zvýraznění 3 25" xfId="1261"/>
    <cellStyle name="Zvýraznění 3 26" xfId="1262"/>
    <cellStyle name="Zvýraznění 3 27" xfId="1263"/>
    <cellStyle name="Zvýraznění 3 28" xfId="1264"/>
    <cellStyle name="Zvýraznění 3 29" xfId="1265"/>
    <cellStyle name="Zvýraznění 3 3" xfId="1266"/>
    <cellStyle name="Zvýraznění 3 4" xfId="1267"/>
    <cellStyle name="Zvýraznění 3 5" xfId="1268"/>
    <cellStyle name="Zvýraznění 3 6" xfId="1269"/>
    <cellStyle name="Zvýraznění 3 7" xfId="1270"/>
    <cellStyle name="Zvýraznění 3 8" xfId="1271"/>
    <cellStyle name="Zvýraznění 3 9" xfId="1272"/>
    <cellStyle name="Zvýraznění 4" xfId="1273"/>
    <cellStyle name="Zvýraznění 4 1" xfId="1274"/>
    <cellStyle name="Zvýraznění 4 10" xfId="1275"/>
    <cellStyle name="Zvýraznění 4 11" xfId="1276"/>
    <cellStyle name="Zvýraznění 4 12" xfId="1277"/>
    <cellStyle name="Zvýraznění 4 13" xfId="1278"/>
    <cellStyle name="Zvýraznění 4 14" xfId="1279"/>
    <cellStyle name="Zvýraznění 4 15" xfId="1280"/>
    <cellStyle name="Zvýraznění 4 16" xfId="1281"/>
    <cellStyle name="Zvýraznění 4 17" xfId="1282"/>
    <cellStyle name="Zvýraznění 4 18" xfId="1283"/>
    <cellStyle name="Zvýraznění 4 19" xfId="1284"/>
    <cellStyle name="Zvýraznění 4 2" xfId="1285"/>
    <cellStyle name="Zvýraznění 4 20" xfId="1286"/>
    <cellStyle name="Zvýraznění 4 21" xfId="1287"/>
    <cellStyle name="Zvýraznění 4 22" xfId="1288"/>
    <cellStyle name="Zvýraznění 4 23" xfId="1289"/>
    <cellStyle name="Zvýraznění 4 24" xfId="1290"/>
    <cellStyle name="Zvýraznění 4 25" xfId="1291"/>
    <cellStyle name="Zvýraznění 4 26" xfId="1292"/>
    <cellStyle name="Zvýraznění 4 27" xfId="1293"/>
    <cellStyle name="Zvýraznění 4 28" xfId="1294"/>
    <cellStyle name="Zvýraznění 4 29" xfId="1295"/>
    <cellStyle name="Zvýraznění 4 3" xfId="1296"/>
    <cellStyle name="Zvýraznění 4 4" xfId="1297"/>
    <cellStyle name="Zvýraznění 4 5" xfId="1298"/>
    <cellStyle name="Zvýraznění 4 6" xfId="1299"/>
    <cellStyle name="Zvýraznění 4 7" xfId="1300"/>
    <cellStyle name="Zvýraznění 4 8" xfId="1301"/>
    <cellStyle name="Zvýraznění 4 9" xfId="1302"/>
    <cellStyle name="Zvýraznění 5" xfId="1303"/>
    <cellStyle name="Zvýraznění 5 1" xfId="1304"/>
    <cellStyle name="Zvýraznění 5 10" xfId="1305"/>
    <cellStyle name="Zvýraznění 5 11" xfId="1306"/>
    <cellStyle name="Zvýraznění 5 12" xfId="1307"/>
    <cellStyle name="Zvýraznění 5 13" xfId="1308"/>
    <cellStyle name="Zvýraznění 5 14" xfId="1309"/>
    <cellStyle name="Zvýraznění 5 15" xfId="1310"/>
    <cellStyle name="Zvýraznění 5 16" xfId="1311"/>
    <cellStyle name="Zvýraznění 5 17" xfId="1312"/>
    <cellStyle name="Zvýraznění 5 18" xfId="1313"/>
    <cellStyle name="Zvýraznění 5 19" xfId="1314"/>
    <cellStyle name="Zvýraznění 5 2" xfId="1315"/>
    <cellStyle name="Zvýraznění 5 20" xfId="1316"/>
    <cellStyle name="Zvýraznění 5 21" xfId="1317"/>
    <cellStyle name="Zvýraznění 5 22" xfId="1318"/>
    <cellStyle name="Zvýraznění 5 23" xfId="1319"/>
    <cellStyle name="Zvýraznění 5 24" xfId="1320"/>
    <cellStyle name="Zvýraznění 5 25" xfId="1321"/>
    <cellStyle name="Zvýraznění 5 26" xfId="1322"/>
    <cellStyle name="Zvýraznění 5 27" xfId="1323"/>
    <cellStyle name="Zvýraznění 5 28" xfId="1324"/>
    <cellStyle name="Zvýraznění 5 29" xfId="1325"/>
    <cellStyle name="Zvýraznění 5 3" xfId="1326"/>
    <cellStyle name="Zvýraznění 5 4" xfId="1327"/>
    <cellStyle name="Zvýraznění 5 5" xfId="1328"/>
    <cellStyle name="Zvýraznění 5 6" xfId="1329"/>
    <cellStyle name="Zvýraznění 5 7" xfId="1330"/>
    <cellStyle name="Zvýraznění 5 8" xfId="1331"/>
    <cellStyle name="Zvýraznění 5 9" xfId="1332"/>
    <cellStyle name="Zvýraznění 6" xfId="1333"/>
    <cellStyle name="Zvýraznění 6 1" xfId="1334"/>
    <cellStyle name="Zvýraznění 6 10" xfId="1335"/>
    <cellStyle name="Zvýraznění 6 11" xfId="1336"/>
    <cellStyle name="Zvýraznění 6 12" xfId="1337"/>
    <cellStyle name="Zvýraznění 6 13" xfId="1338"/>
    <cellStyle name="Zvýraznění 6 14" xfId="1339"/>
    <cellStyle name="Zvýraznění 6 15" xfId="1340"/>
    <cellStyle name="Zvýraznění 6 16" xfId="1341"/>
    <cellStyle name="Zvýraznění 6 17" xfId="1342"/>
    <cellStyle name="Zvýraznění 6 18" xfId="1343"/>
    <cellStyle name="Zvýraznění 6 19" xfId="1344"/>
    <cellStyle name="Zvýraznění 6 2" xfId="1345"/>
    <cellStyle name="Zvýraznění 6 20" xfId="1346"/>
    <cellStyle name="Zvýraznění 6 21" xfId="1347"/>
    <cellStyle name="Zvýraznění 6 22" xfId="1348"/>
    <cellStyle name="Zvýraznění 6 23" xfId="1349"/>
    <cellStyle name="Zvýraznění 6 24" xfId="1350"/>
    <cellStyle name="Zvýraznění 6 25" xfId="1351"/>
    <cellStyle name="Zvýraznění 6 26" xfId="1352"/>
    <cellStyle name="Zvýraznění 6 27" xfId="1353"/>
    <cellStyle name="Zvýraznění 6 28" xfId="1354"/>
    <cellStyle name="Zvýraznění 6 29" xfId="1355"/>
    <cellStyle name="Zvýraznění 6 3" xfId="1356"/>
    <cellStyle name="Zvýraznění 6 4" xfId="1357"/>
    <cellStyle name="Zvýraznění 6 5" xfId="1358"/>
    <cellStyle name="Zvýraznění 6 6" xfId="1359"/>
    <cellStyle name="Zvýraznění 6 7" xfId="1360"/>
    <cellStyle name="Zvýraznění 6 8" xfId="1361"/>
    <cellStyle name="Zvýraznění 6 9" xfId="13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pevn&#283;n&#233;_plochy_Nad_Kajet&#225;nkou_roz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!Projekt\3176_Patockova\Rozpocet\1_odevzdano_04_2012\Zpevn&#283;n&#233;_plochy_Nad_Kajet&#225;nkou_ro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atockova_35_Nad_Kajetankou_6\H_rozpo&#269;et\F2_ZT-Rozpocet_Pato&#269;kova1411_3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\K03_01\NABIDKY_D5\AB_OK_SYSTEM_1698_VSBD26\OK_16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C123CX2F\Poli(Aany-tlakovkanalizace-napojovaca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C123CX2F\Poli(Aany-tlakovkanalizacePTK1PTK1aPTK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pecifikace-p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KVIZICE\GAJDA\NABIDKY\CEDOK_VN\NAB_CED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Zpevn&#283;n&#233;_plochy_Pato&#269;kova_ro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pevněné plochy"/>
      <sheetName val="List2"/>
      <sheetName val="List3"/>
      <sheetName val="SO_0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Zpevněné plochy"/>
      <sheetName val="List2"/>
      <sheetName val="List3"/>
      <sheetName val="SO_0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ZTI_P3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."/>
      <sheetName val="tabCCTV"/>
      <sheetName val="tabDT"/>
      <sheetName val="tabEPS"/>
      <sheetName val="tabEZS"/>
      <sheetName val="tabZAV"/>
      <sheetName val="CCTV"/>
      <sheetName val="DT"/>
      <sheetName val="EPS"/>
      <sheetName val="EZS"/>
      <sheetName val="ZáV"/>
      <sheetName val="Prémie 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Napojovací řady</v>
          </cell>
        </row>
        <row r="6">
          <cell r="C6" t="str">
            <v>Poličany - tlaková kanalizace-napojovací řady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6">
          <cell r="C6" t="str">
            <v>Poličany - tlaková kanalizace PTK1, PTK1a, PTK2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pecifikace"/>
      <sheetName val="Rozpočet"/>
      <sheetName val="Výkaz výmě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S"/>
    </sheetNames>
    <sheetDataSet>
      <sheetData sheetId="0">
        <row r="16">
          <cell r="J16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O_06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3.875" style="300" customWidth="1"/>
    <col min="2" max="2" width="56.875" style="299" customWidth="1"/>
    <col min="3" max="3" width="21.00390625" style="578" customWidth="1"/>
    <col min="4" max="16384" width="9.125" style="19" customWidth="1"/>
  </cols>
  <sheetData>
    <row r="1" ht="15.75">
      <c r="B1" s="301" t="s">
        <v>1059</v>
      </c>
    </row>
    <row r="2" ht="23.25">
      <c r="B2" s="302" t="s">
        <v>1373</v>
      </c>
    </row>
    <row r="3" spans="1:4" ht="13.5" thickBot="1">
      <c r="A3" s="303"/>
      <c r="B3" s="304"/>
      <c r="C3" s="579"/>
      <c r="D3" s="20"/>
    </row>
    <row r="4" spans="1:3" ht="18">
      <c r="A4" s="305"/>
      <c r="B4" s="576" t="s">
        <v>1374</v>
      </c>
      <c r="C4" s="581" t="s">
        <v>1375</v>
      </c>
    </row>
    <row r="5" spans="1:3" ht="13.5" thickBot="1">
      <c r="A5" s="306"/>
      <c r="B5" s="307"/>
      <c r="C5" s="582"/>
    </row>
    <row r="6" spans="1:3" ht="15.75">
      <c r="A6" s="316"/>
      <c r="B6" s="577" t="s">
        <v>1376</v>
      </c>
      <c r="C6" s="583"/>
    </row>
    <row r="7" spans="1:3" ht="25.5">
      <c r="A7" s="316">
        <v>1</v>
      </c>
      <c r="B7" s="318" t="s">
        <v>1242</v>
      </c>
      <c r="C7" s="584">
        <f>'Rekapitulace investice'!G16</f>
        <v>0</v>
      </c>
    </row>
    <row r="8" spans="1:3" ht="12.75">
      <c r="A8" s="316"/>
      <c r="B8" s="319"/>
      <c r="C8" s="585"/>
    </row>
    <row r="9" spans="1:3" ht="15.75">
      <c r="A9" s="316"/>
      <c r="B9" s="577" t="s">
        <v>1377</v>
      </c>
      <c r="C9" s="583"/>
    </row>
    <row r="10" spans="1:3" ht="25.5">
      <c r="A10" s="316">
        <v>2</v>
      </c>
      <c r="B10" s="318" t="s">
        <v>1378</v>
      </c>
      <c r="C10" s="584">
        <f>'Rekapitulace opravy'!F20</f>
        <v>0</v>
      </c>
    </row>
    <row r="11" spans="1:3" ht="12.75">
      <c r="A11" s="316"/>
      <c r="B11" s="320"/>
      <c r="C11" s="583"/>
    </row>
    <row r="12" spans="1:3" ht="15.75">
      <c r="A12" s="316">
        <v>3</v>
      </c>
      <c r="B12" s="580" t="s">
        <v>1336</v>
      </c>
      <c r="C12" s="584">
        <f>'Rekapitulace opravy'!F24</f>
        <v>0</v>
      </c>
    </row>
    <row r="13" spans="1:3" ht="12.75">
      <c r="A13" s="316"/>
      <c r="B13" s="320"/>
      <c r="C13" s="583"/>
    </row>
    <row r="14" spans="1:3" ht="16.5" thickBot="1">
      <c r="A14" s="306">
        <v>4</v>
      </c>
      <c r="B14" s="321" t="s">
        <v>1379</v>
      </c>
      <c r="C14" s="586">
        <f>C7+C10+C12</f>
        <v>0</v>
      </c>
    </row>
    <row r="15" spans="1:3" ht="15.75">
      <c r="A15" s="316"/>
      <c r="B15" s="577" t="s">
        <v>1363</v>
      </c>
      <c r="C15" s="584"/>
    </row>
    <row r="16" spans="1:3" ht="12.75">
      <c r="A16" s="316">
        <v>5</v>
      </c>
      <c r="B16" s="319" t="s">
        <v>932</v>
      </c>
      <c r="C16" s="583">
        <f>'Rekapitulace investice'!G18</f>
        <v>0</v>
      </c>
    </row>
    <row r="17" spans="1:3" ht="12.75">
      <c r="A17" s="316">
        <v>6</v>
      </c>
      <c r="B17" s="319" t="s">
        <v>933</v>
      </c>
      <c r="C17" s="583">
        <f>'Rekapitulace opravy'!F21</f>
        <v>0</v>
      </c>
    </row>
    <row r="18" spans="1:3" ht="12.75">
      <c r="A18" s="316">
        <v>7</v>
      </c>
      <c r="B18" s="319" t="s">
        <v>173</v>
      </c>
      <c r="C18" s="583">
        <f>'Rekapitulace opravy'!F25</f>
        <v>0</v>
      </c>
    </row>
    <row r="19" spans="1:3" ht="16.5" thickBot="1">
      <c r="A19" s="306">
        <v>8</v>
      </c>
      <c r="B19" s="321" t="s">
        <v>1380</v>
      </c>
      <c r="C19" s="586">
        <f>SUM(C16:C18)</f>
        <v>0</v>
      </c>
    </row>
    <row r="20" spans="1:3" ht="15.75">
      <c r="A20" s="316"/>
      <c r="B20" s="577" t="s">
        <v>1381</v>
      </c>
      <c r="C20" s="584"/>
    </row>
    <row r="21" spans="1:3" ht="25.5">
      <c r="A21" s="316">
        <v>9</v>
      </c>
      <c r="B21" s="318" t="s">
        <v>1878</v>
      </c>
      <c r="C21" s="583">
        <f>0.008*C14</f>
        <v>0</v>
      </c>
    </row>
    <row r="22" spans="1:3" ht="12.75">
      <c r="A22" s="316">
        <v>10</v>
      </c>
      <c r="B22" s="319" t="s">
        <v>1382</v>
      </c>
      <c r="C22" s="583">
        <f>0.003*C14</f>
        <v>0</v>
      </c>
    </row>
    <row r="23" spans="1:3" ht="16.5" thickBot="1">
      <c r="A23" s="306">
        <v>11</v>
      </c>
      <c r="B23" s="321" t="s">
        <v>1383</v>
      </c>
      <c r="C23" s="586">
        <f>SUM(C21:C22)</f>
        <v>0</v>
      </c>
    </row>
    <row r="24" spans="1:3" ht="15.75">
      <c r="A24" s="322"/>
      <c r="B24" s="577"/>
      <c r="C24" s="584"/>
    </row>
    <row r="25" spans="1:3" ht="12.75">
      <c r="A25" s="322"/>
      <c r="B25" s="317"/>
      <c r="C25" s="584"/>
    </row>
    <row r="26" spans="1:3" ht="16.5" thickBot="1">
      <c r="A26" s="306"/>
      <c r="B26" s="596"/>
      <c r="C26" s="586"/>
    </row>
    <row r="27" spans="1:3" ht="22.5" customHeight="1" thickBot="1">
      <c r="A27" s="323">
        <v>12</v>
      </c>
      <c r="B27" s="324" t="s">
        <v>1384</v>
      </c>
      <c r="C27" s="587">
        <f>C14+C19+C23+C26</f>
        <v>0</v>
      </c>
    </row>
    <row r="28" spans="1:3" ht="15.75">
      <c r="A28" s="316"/>
      <c r="B28" s="577" t="s">
        <v>1385</v>
      </c>
      <c r="C28" s="583"/>
    </row>
    <row r="29" spans="1:3" ht="12.75">
      <c r="A29" s="316">
        <v>13</v>
      </c>
      <c r="B29" s="319" t="s">
        <v>934</v>
      </c>
      <c r="C29" s="583">
        <f>0.14*(C7+C16)</f>
        <v>0</v>
      </c>
    </row>
    <row r="30" spans="1:5" ht="12.75">
      <c r="A30" s="316">
        <v>14</v>
      </c>
      <c r="B30" s="319" t="s">
        <v>935</v>
      </c>
      <c r="C30" s="583">
        <f>0.14*(C10+C17)</f>
        <v>0</v>
      </c>
      <c r="E30" s="22"/>
    </row>
    <row r="31" spans="1:5" ht="12.75">
      <c r="A31" s="316">
        <v>15</v>
      </c>
      <c r="B31" s="319" t="s">
        <v>1387</v>
      </c>
      <c r="C31" s="583">
        <f>0.2*(C12+C18)</f>
        <v>0</v>
      </c>
      <c r="E31" s="22"/>
    </row>
    <row r="32" spans="1:5" ht="12.75">
      <c r="A32" s="316">
        <v>16</v>
      </c>
      <c r="B32" s="319" t="s">
        <v>1388</v>
      </c>
      <c r="C32" s="583">
        <f>0.2*C23</f>
        <v>0</v>
      </c>
      <c r="E32" s="22"/>
    </row>
    <row r="33" spans="1:5" ht="16.5" thickBot="1">
      <c r="A33" s="316">
        <v>17</v>
      </c>
      <c r="B33" s="321" t="s">
        <v>1350</v>
      </c>
      <c r="C33" s="586">
        <f>SUM(C29:C32)</f>
        <v>0</v>
      </c>
      <c r="E33" s="22"/>
    </row>
    <row r="34" spans="1:5" ht="12.75">
      <c r="A34" s="310"/>
      <c r="B34" s="311"/>
      <c r="C34" s="588"/>
      <c r="E34" s="22"/>
    </row>
    <row r="35" spans="1:3" ht="18">
      <c r="A35" s="21">
        <v>18</v>
      </c>
      <c r="B35" s="325" t="s">
        <v>1386</v>
      </c>
      <c r="C35" s="589">
        <f>C27+C33</f>
        <v>0</v>
      </c>
    </row>
    <row r="36" spans="1:3" ht="13.5" thickBot="1">
      <c r="A36" s="308"/>
      <c r="B36" s="309"/>
      <c r="C36" s="590"/>
    </row>
    <row r="37" ht="12.75">
      <c r="B37" s="312"/>
    </row>
    <row r="38" ht="12.75">
      <c r="B38" s="313"/>
    </row>
    <row r="39" ht="12.75">
      <c r="B39" s="314"/>
    </row>
    <row r="40" ht="12.75">
      <c r="B40" s="314"/>
    </row>
    <row r="41" ht="12.75">
      <c r="B41" s="314"/>
    </row>
    <row r="42" ht="12.75">
      <c r="B42" s="314"/>
    </row>
    <row r="43" ht="12.75">
      <c r="B43" s="314"/>
    </row>
    <row r="44" ht="12.75">
      <c r="B44" s="314"/>
    </row>
    <row r="45" ht="12.75">
      <c r="B45" s="314"/>
    </row>
    <row r="47" spans="1:5" s="18" customFormat="1" ht="12.75">
      <c r="A47" s="300"/>
      <c r="B47" s="314"/>
      <c r="C47" s="578"/>
      <c r="D47" s="19"/>
      <c r="E47" s="19"/>
    </row>
    <row r="48" spans="1:5" s="18" customFormat="1" ht="12.75">
      <c r="A48" s="300"/>
      <c r="B48" s="314"/>
      <c r="C48" s="578"/>
      <c r="D48" s="19"/>
      <c r="E48" s="19"/>
    </row>
    <row r="49" spans="1:5" s="18" customFormat="1" ht="12.75">
      <c r="A49" s="300"/>
      <c r="B49" s="314"/>
      <c r="C49" s="578"/>
      <c r="D49" s="19"/>
      <c r="E49" s="19"/>
    </row>
    <row r="50" spans="1:5" s="18" customFormat="1" ht="12.75">
      <c r="A50" s="300"/>
      <c r="B50" s="315"/>
      <c r="C50" s="578"/>
      <c r="D50" s="19"/>
      <c r="E50" s="19"/>
    </row>
    <row r="51" spans="1:5" s="18" customFormat="1" ht="12.75">
      <c r="A51" s="303"/>
      <c r="B51" s="258"/>
      <c r="C51" s="578"/>
      <c r="D51" s="19"/>
      <c r="E51" s="19"/>
    </row>
    <row r="52" spans="1:5" s="18" customFormat="1" ht="12.75">
      <c r="A52" s="303"/>
      <c r="B52" s="258"/>
      <c r="C52" s="578"/>
      <c r="D52" s="19"/>
      <c r="E52" s="19"/>
    </row>
    <row r="53" spans="1:5" s="18" customFormat="1" ht="12.75">
      <c r="A53" s="303"/>
      <c r="B53" s="304"/>
      <c r="C53" s="578"/>
      <c r="D53" s="19"/>
      <c r="E53" s="19"/>
    </row>
    <row r="54" spans="1:5" s="18" customFormat="1" ht="12.75">
      <c r="A54" s="303"/>
      <c r="B54" s="304"/>
      <c r="C54" s="578"/>
      <c r="D54" s="19"/>
      <c r="E54" s="19"/>
    </row>
    <row r="55" spans="1:5" s="18" customFormat="1" ht="12.75">
      <c r="A55" s="303"/>
      <c r="B55" s="304"/>
      <c r="C55" s="578"/>
      <c r="D55" s="19"/>
      <c r="E55" s="19"/>
    </row>
    <row r="60" ht="12.75">
      <c r="B60" s="312"/>
    </row>
    <row r="61" ht="12.75">
      <c r="B61" s="313"/>
    </row>
    <row r="62" ht="12.75">
      <c r="B62" s="314"/>
    </row>
    <row r="63" ht="12.75">
      <c r="B63" s="314"/>
    </row>
    <row r="64" ht="12.75">
      <c r="B64" s="314"/>
    </row>
    <row r="65" ht="12.75">
      <c r="B65" s="314"/>
    </row>
    <row r="66" ht="12.75">
      <c r="B66" s="314"/>
    </row>
    <row r="67" ht="12.75">
      <c r="B67" s="314"/>
    </row>
    <row r="68" ht="12.75">
      <c r="B68" s="314"/>
    </row>
    <row r="69" ht="12.75">
      <c r="B69" s="314"/>
    </row>
    <row r="70" ht="12.75">
      <c r="B70" s="314"/>
    </row>
    <row r="71" ht="12.75">
      <c r="B71" s="314"/>
    </row>
    <row r="72" ht="12.75">
      <c r="B72" s="314"/>
    </row>
    <row r="73" ht="12.75">
      <c r="B73" s="315"/>
    </row>
    <row r="74" ht="12.75">
      <c r="B74" s="258"/>
    </row>
    <row r="75" ht="12.75">
      <c r="B75" s="258"/>
    </row>
  </sheetData>
  <sheetProtection/>
  <printOptions/>
  <pageMargins left="1.1811023622047245" right="0.3937007874015748" top="1.4173228346456694" bottom="0.7480314960629921" header="0.35433070866141736" footer="0.5118110236220472"/>
  <pageSetup horizontalDpi="600" verticalDpi="600" orientation="portrait" paperSize="9" r:id="rId1"/>
  <headerFooter alignWithMargins="0">
    <oddFooter>&amp;C&amp;P / &amp;N&amp;RCelková rekapitulace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SheetLayoutView="100" zoomScalePageLayoutView="0" workbookViewId="0" topLeftCell="A58">
      <selection activeCell="G67" sqref="G67:G73"/>
    </sheetView>
  </sheetViews>
  <sheetFormatPr defaultColWidth="11.375" defaultRowHeight="12.75"/>
  <cols>
    <col min="1" max="1" width="3.75390625" style="162" customWidth="1"/>
    <col min="2" max="2" width="3.75390625" style="162" hidden="1" customWidth="1"/>
    <col min="3" max="3" width="13.25390625" style="162" customWidth="1"/>
    <col min="4" max="4" width="95.75390625" style="162" customWidth="1"/>
    <col min="5" max="5" width="4.25390625" style="162" customWidth="1"/>
    <col min="6" max="6" width="10.875" style="162" customWidth="1"/>
    <col min="7" max="7" width="12.00390625" style="162" customWidth="1"/>
    <col min="8" max="8" width="14.25390625" style="541" customWidth="1"/>
    <col min="9" max="9" width="11.75390625" style="162" hidden="1" customWidth="1"/>
    <col min="10" max="10" width="6.75390625" style="162" customWidth="1"/>
    <col min="11" max="11" width="11.375" style="162" customWidth="1"/>
    <col min="12" max="16384" width="11.375" style="162" customWidth="1"/>
  </cols>
  <sheetData>
    <row r="1" spans="1:11" ht="21.75" customHeight="1">
      <c r="A1" s="159" t="s">
        <v>1059</v>
      </c>
      <c r="B1" s="160"/>
      <c r="C1" s="160"/>
      <c r="D1" s="160"/>
      <c r="E1" s="160"/>
      <c r="F1" s="160"/>
      <c r="G1" s="160"/>
      <c r="H1" s="536" t="s">
        <v>1720</v>
      </c>
      <c r="I1" s="160"/>
      <c r="J1" s="160"/>
      <c r="K1" s="161"/>
    </row>
    <row r="2" spans="1:11" ht="18.75" thickBot="1">
      <c r="A2" s="184" t="s">
        <v>1917</v>
      </c>
      <c r="B2" s="164"/>
      <c r="C2" s="164"/>
      <c r="D2" s="165"/>
      <c r="E2" s="166"/>
      <c r="F2" s="164"/>
      <c r="G2" s="613"/>
      <c r="H2" s="613"/>
      <c r="I2" s="164"/>
      <c r="J2" s="164"/>
      <c r="K2" s="167"/>
    </row>
    <row r="3" spans="1:11" ht="15" customHeight="1">
      <c r="A3" s="168" t="s">
        <v>1344</v>
      </c>
      <c r="B3" s="169" t="s">
        <v>1344</v>
      </c>
      <c r="C3" s="169" t="s">
        <v>1344</v>
      </c>
      <c r="D3" s="169" t="s">
        <v>1344</v>
      </c>
      <c r="E3" s="169" t="s">
        <v>1344</v>
      </c>
      <c r="F3" s="169" t="s">
        <v>1344</v>
      </c>
      <c r="G3" s="614" t="s">
        <v>41</v>
      </c>
      <c r="H3" s="615" t="s">
        <v>41</v>
      </c>
      <c r="I3" s="921"/>
      <c r="J3" s="922"/>
      <c r="K3" s="167"/>
    </row>
    <row r="4" spans="1:11" ht="15" customHeight="1" thickBot="1">
      <c r="A4" s="170" t="s">
        <v>47</v>
      </c>
      <c r="B4" s="171" t="s">
        <v>46</v>
      </c>
      <c r="C4" s="171" t="s">
        <v>45</v>
      </c>
      <c r="D4" s="171" t="s">
        <v>44</v>
      </c>
      <c r="E4" s="171" t="s">
        <v>43</v>
      </c>
      <c r="F4" s="171" t="s">
        <v>42</v>
      </c>
      <c r="G4" s="616" t="s">
        <v>39</v>
      </c>
      <c r="H4" s="122" t="s">
        <v>1267</v>
      </c>
      <c r="I4" s="172" t="s">
        <v>39</v>
      </c>
      <c r="J4" s="173" t="s">
        <v>38</v>
      </c>
      <c r="K4" s="167"/>
    </row>
    <row r="5" spans="1:10" ht="15" customHeight="1">
      <c r="A5" s="175"/>
      <c r="B5" s="175"/>
      <c r="C5" s="176" t="s">
        <v>1312</v>
      </c>
      <c r="D5" s="176" t="s">
        <v>937</v>
      </c>
      <c r="E5" s="610"/>
      <c r="F5" s="610"/>
      <c r="G5" s="610"/>
      <c r="H5" s="177">
        <f>SUM(H6:H14)</f>
        <v>0</v>
      </c>
      <c r="I5" s="612"/>
      <c r="J5" s="177">
        <f>SUM(J6:J14)</f>
        <v>2.5578714</v>
      </c>
    </row>
    <row r="6" spans="1:10" ht="15" customHeight="1">
      <c r="A6" s="166" t="s">
        <v>1268</v>
      </c>
      <c r="B6" s="166"/>
      <c r="C6" s="166" t="s">
        <v>938</v>
      </c>
      <c r="D6" s="166" t="s">
        <v>939</v>
      </c>
      <c r="E6" s="166" t="s">
        <v>1269</v>
      </c>
      <c r="F6" s="180">
        <v>5.25</v>
      </c>
      <c r="G6" s="180"/>
      <c r="H6" s="537">
        <f aca="true" t="shared" si="0" ref="H6:H14">ROUND(F6*G6,2)</f>
        <v>0</v>
      </c>
      <c r="I6" s="180">
        <v>0.0706</v>
      </c>
      <c r="J6" s="180">
        <f aca="true" t="shared" si="1" ref="J6:J14">F6*I6</f>
        <v>0.37065</v>
      </c>
    </row>
    <row r="7" spans="1:10" ht="15" customHeight="1">
      <c r="A7" s="166" t="s">
        <v>1270</v>
      </c>
      <c r="B7" s="166"/>
      <c r="C7" s="166" t="s">
        <v>940</v>
      </c>
      <c r="D7" s="166" t="s">
        <v>941</v>
      </c>
      <c r="E7" s="166" t="s">
        <v>1269</v>
      </c>
      <c r="F7" s="180">
        <v>4.49</v>
      </c>
      <c r="G7" s="180"/>
      <c r="H7" s="537">
        <f t="shared" si="0"/>
        <v>0</v>
      </c>
      <c r="I7" s="180">
        <v>0.04761</v>
      </c>
      <c r="J7" s="180">
        <f t="shared" si="1"/>
        <v>0.2137689</v>
      </c>
    </row>
    <row r="8" spans="1:10" ht="15" customHeight="1">
      <c r="A8" s="166" t="s">
        <v>1271</v>
      </c>
      <c r="B8" s="166"/>
      <c r="C8" s="166" t="s">
        <v>942</v>
      </c>
      <c r="D8" s="166" t="s">
        <v>943</v>
      </c>
      <c r="E8" s="166" t="s">
        <v>1372</v>
      </c>
      <c r="F8" s="180">
        <v>3</v>
      </c>
      <c r="G8" s="180"/>
      <c r="H8" s="537">
        <f t="shared" si="0"/>
        <v>0</v>
      </c>
      <c r="I8" s="180">
        <v>0.05332</v>
      </c>
      <c r="J8" s="180">
        <f t="shared" si="1"/>
        <v>0.15996</v>
      </c>
    </row>
    <row r="9" spans="1:10" ht="15" customHeight="1">
      <c r="A9" s="166" t="s">
        <v>1272</v>
      </c>
      <c r="B9" s="166"/>
      <c r="C9" s="166" t="s">
        <v>944</v>
      </c>
      <c r="D9" s="166" t="s">
        <v>945</v>
      </c>
      <c r="E9" s="166" t="s">
        <v>1372</v>
      </c>
      <c r="F9" s="180">
        <v>5</v>
      </c>
      <c r="G9" s="180"/>
      <c r="H9" s="537">
        <f t="shared" si="0"/>
        <v>0</v>
      </c>
      <c r="I9" s="180">
        <v>0.00342</v>
      </c>
      <c r="J9" s="180">
        <f t="shared" si="1"/>
        <v>0.0171</v>
      </c>
    </row>
    <row r="10" spans="1:10" ht="15" customHeight="1">
      <c r="A10" s="166" t="s">
        <v>1273</v>
      </c>
      <c r="B10" s="166"/>
      <c r="C10" s="166" t="s">
        <v>946</v>
      </c>
      <c r="D10" s="166" t="s">
        <v>947</v>
      </c>
      <c r="E10" s="166" t="s">
        <v>1372</v>
      </c>
      <c r="F10" s="180">
        <v>9</v>
      </c>
      <c r="G10" s="180"/>
      <c r="H10" s="537">
        <f t="shared" si="0"/>
        <v>0</v>
      </c>
      <c r="I10" s="180">
        <v>0.01419</v>
      </c>
      <c r="J10" s="180">
        <f t="shared" si="1"/>
        <v>0.12771</v>
      </c>
    </row>
    <row r="11" spans="1:10" s="638" customFormat="1" ht="15" customHeight="1">
      <c r="A11" s="635" t="s">
        <v>1274</v>
      </c>
      <c r="B11" s="635"/>
      <c r="C11" s="640" t="s">
        <v>577</v>
      </c>
      <c r="D11" s="640" t="s">
        <v>578</v>
      </c>
      <c r="E11" s="640" t="s">
        <v>1282</v>
      </c>
      <c r="F11" s="636">
        <v>18.4</v>
      </c>
      <c r="G11" s="636"/>
      <c r="H11" s="639">
        <f t="shared" si="0"/>
        <v>0</v>
      </c>
      <c r="I11" s="636">
        <v>0.02</v>
      </c>
      <c r="J11" s="636">
        <f t="shared" si="1"/>
        <v>0.368</v>
      </c>
    </row>
    <row r="12" spans="1:10" ht="15" customHeight="1">
      <c r="A12" s="166" t="s">
        <v>1276</v>
      </c>
      <c r="B12" s="166"/>
      <c r="C12" s="166" t="s">
        <v>76</v>
      </c>
      <c r="D12" s="166" t="s">
        <v>77</v>
      </c>
      <c r="E12" s="166" t="s">
        <v>1269</v>
      </c>
      <c r="F12" s="180">
        <v>25</v>
      </c>
      <c r="G12" s="180"/>
      <c r="H12" s="537">
        <f t="shared" si="0"/>
        <v>0</v>
      </c>
      <c r="I12" s="180">
        <v>0.03767</v>
      </c>
      <c r="J12" s="180">
        <f t="shared" si="1"/>
        <v>0.9417500000000001</v>
      </c>
    </row>
    <row r="13" spans="1:10" s="737" customFormat="1" ht="15" customHeight="1">
      <c r="A13" s="166" t="s">
        <v>1278</v>
      </c>
      <c r="B13" s="166"/>
      <c r="C13" s="738" t="s">
        <v>1880</v>
      </c>
      <c r="D13" s="738" t="s">
        <v>1881</v>
      </c>
      <c r="E13" s="738" t="s">
        <v>1269</v>
      </c>
      <c r="F13" s="739">
        <v>13.15</v>
      </c>
      <c r="G13" s="739"/>
      <c r="H13" s="538">
        <f t="shared" si="0"/>
        <v>0</v>
      </c>
      <c r="I13" s="187">
        <v>0.02528</v>
      </c>
      <c r="J13" s="187">
        <f t="shared" si="1"/>
        <v>0.332432</v>
      </c>
    </row>
    <row r="14" spans="1:10" ht="15" customHeight="1">
      <c r="A14" s="166" t="s">
        <v>1279</v>
      </c>
      <c r="B14" s="166"/>
      <c r="C14" s="166" t="s">
        <v>762</v>
      </c>
      <c r="D14" s="166" t="s">
        <v>1016</v>
      </c>
      <c r="E14" s="166" t="s">
        <v>1269</v>
      </c>
      <c r="F14" s="187">
        <v>1.95</v>
      </c>
      <c r="G14" s="180"/>
      <c r="H14" s="537">
        <f t="shared" si="0"/>
        <v>0</v>
      </c>
      <c r="I14" s="180">
        <v>0.01359</v>
      </c>
      <c r="J14" s="180">
        <f t="shared" si="1"/>
        <v>0.0265005</v>
      </c>
    </row>
    <row r="15" spans="1:10" ht="15" customHeight="1">
      <c r="A15" s="181"/>
      <c r="B15" s="181"/>
      <c r="C15" s="182" t="s">
        <v>1532</v>
      </c>
      <c r="D15" s="182" t="s">
        <v>948</v>
      </c>
      <c r="E15" s="609"/>
      <c r="F15" s="609"/>
      <c r="G15" s="609"/>
      <c r="H15" s="179">
        <f>SUM(H16:H23)</f>
        <v>0</v>
      </c>
      <c r="I15" s="174"/>
      <c r="J15" s="179">
        <f>SUM(J16:J23)</f>
        <v>12.765241699999999</v>
      </c>
    </row>
    <row r="16" spans="1:10" ht="15" customHeight="1">
      <c r="A16" s="203" t="s">
        <v>1280</v>
      </c>
      <c r="B16" s="166"/>
      <c r="C16" s="166" t="s">
        <v>949</v>
      </c>
      <c r="D16" s="185" t="s">
        <v>1032</v>
      </c>
      <c r="E16" s="185" t="s">
        <v>1269</v>
      </c>
      <c r="F16" s="187">
        <v>38.18</v>
      </c>
      <c r="G16" s="187"/>
      <c r="H16" s="537">
        <f aca="true" t="shared" si="2" ref="H16:H23">ROUND(F16*G16,2)</f>
        <v>0</v>
      </c>
      <c r="I16" s="180">
        <v>0.05123</v>
      </c>
      <c r="J16" s="180">
        <f aca="true" t="shared" si="3" ref="J16:J23">F16*I16</f>
        <v>1.9559613999999999</v>
      </c>
    </row>
    <row r="17" spans="1:10" ht="15" customHeight="1">
      <c r="A17" s="203" t="s">
        <v>1281</v>
      </c>
      <c r="B17" s="166"/>
      <c r="C17" s="166" t="s">
        <v>950</v>
      </c>
      <c r="D17" s="185" t="s">
        <v>1033</v>
      </c>
      <c r="E17" s="185" t="s">
        <v>1269</v>
      </c>
      <c r="F17" s="187">
        <v>129.72</v>
      </c>
      <c r="G17" s="187"/>
      <c r="H17" s="537">
        <f t="shared" si="2"/>
        <v>0</v>
      </c>
      <c r="I17" s="180">
        <v>0.06002</v>
      </c>
      <c r="J17" s="180">
        <f t="shared" si="3"/>
        <v>7.7857943999999994</v>
      </c>
    </row>
    <row r="18" spans="1:10" ht="15" customHeight="1">
      <c r="A18" s="203" t="s">
        <v>1283</v>
      </c>
      <c r="B18" s="166"/>
      <c r="C18" s="166" t="s">
        <v>951</v>
      </c>
      <c r="D18" s="166" t="s">
        <v>100</v>
      </c>
      <c r="E18" s="166" t="s">
        <v>1372</v>
      </c>
      <c r="F18" s="180">
        <v>15</v>
      </c>
      <c r="G18" s="180"/>
      <c r="H18" s="537">
        <f t="shared" si="2"/>
        <v>0</v>
      </c>
      <c r="I18" s="180">
        <v>0.01374</v>
      </c>
      <c r="J18" s="180">
        <f t="shared" si="3"/>
        <v>0.2061</v>
      </c>
    </row>
    <row r="19" spans="1:10" ht="15" customHeight="1">
      <c r="A19" s="203" t="s">
        <v>1285</v>
      </c>
      <c r="B19" s="166"/>
      <c r="C19" s="166" t="s">
        <v>952</v>
      </c>
      <c r="D19" s="166" t="s">
        <v>1346</v>
      </c>
      <c r="E19" s="166" t="s">
        <v>1269</v>
      </c>
      <c r="F19" s="180">
        <v>5.5</v>
      </c>
      <c r="G19" s="180"/>
      <c r="H19" s="537">
        <f t="shared" si="2"/>
        <v>0</v>
      </c>
      <c r="I19" s="180">
        <v>0.10712</v>
      </c>
      <c r="J19" s="180">
        <f t="shared" si="3"/>
        <v>0.58916</v>
      </c>
    </row>
    <row r="20" spans="1:10" ht="15" customHeight="1">
      <c r="A20" s="203" t="s">
        <v>1286</v>
      </c>
      <c r="B20" s="166"/>
      <c r="C20" s="166" t="s">
        <v>95</v>
      </c>
      <c r="D20" s="166" t="s">
        <v>953</v>
      </c>
      <c r="E20" s="166" t="s">
        <v>1282</v>
      </c>
      <c r="F20" s="180">
        <v>75</v>
      </c>
      <c r="G20" s="180"/>
      <c r="H20" s="537">
        <f t="shared" si="2"/>
        <v>0</v>
      </c>
      <c r="I20" s="180">
        <v>0.00238</v>
      </c>
      <c r="J20" s="180">
        <f t="shared" si="3"/>
        <v>0.17850000000000002</v>
      </c>
    </row>
    <row r="21" spans="1:10" s="741" customFormat="1" ht="15" customHeight="1">
      <c r="A21" s="740" t="s">
        <v>1287</v>
      </c>
      <c r="B21" s="740"/>
      <c r="C21" s="185" t="s">
        <v>667</v>
      </c>
      <c r="D21" s="185" t="s">
        <v>668</v>
      </c>
      <c r="E21" s="185" t="s">
        <v>1269</v>
      </c>
      <c r="F21" s="187">
        <v>38.18</v>
      </c>
      <c r="G21" s="187"/>
      <c r="H21" s="187">
        <f t="shared" si="2"/>
        <v>0</v>
      </c>
      <c r="I21" s="187">
        <v>0.00238</v>
      </c>
      <c r="J21" s="187">
        <f t="shared" si="3"/>
        <v>0.0908684</v>
      </c>
    </row>
    <row r="22" spans="1:10" ht="15" customHeight="1">
      <c r="A22" s="203" t="s">
        <v>1288</v>
      </c>
      <c r="B22" s="166"/>
      <c r="C22" s="166" t="s">
        <v>1080</v>
      </c>
      <c r="D22" s="166" t="s">
        <v>954</v>
      </c>
      <c r="E22" s="166" t="s">
        <v>1275</v>
      </c>
      <c r="F22" s="187">
        <v>0.65</v>
      </c>
      <c r="G22" s="180"/>
      <c r="H22" s="537">
        <f t="shared" si="2"/>
        <v>0</v>
      </c>
      <c r="I22" s="180">
        <v>2.45329</v>
      </c>
      <c r="J22" s="180">
        <f t="shared" si="3"/>
        <v>1.5946385</v>
      </c>
    </row>
    <row r="23" spans="1:10" ht="15" customHeight="1">
      <c r="A23" s="203" t="s">
        <v>1289</v>
      </c>
      <c r="B23" s="166"/>
      <c r="C23" s="166" t="s">
        <v>1017</v>
      </c>
      <c r="D23" s="185" t="s">
        <v>1034</v>
      </c>
      <c r="E23" s="166" t="s">
        <v>1269</v>
      </c>
      <c r="F23" s="180">
        <v>37.9</v>
      </c>
      <c r="G23" s="180"/>
      <c r="H23" s="537">
        <f t="shared" si="2"/>
        <v>0</v>
      </c>
      <c r="I23" s="180">
        <v>0.00961</v>
      </c>
      <c r="J23" s="180">
        <f t="shared" si="3"/>
        <v>0.364219</v>
      </c>
    </row>
    <row r="24" spans="1:10" ht="15" customHeight="1">
      <c r="A24" s="181"/>
      <c r="B24" s="181"/>
      <c r="C24" s="182" t="s">
        <v>1523</v>
      </c>
      <c r="D24" s="182" t="s">
        <v>960</v>
      </c>
      <c r="E24" s="609"/>
      <c r="F24" s="609"/>
      <c r="G24" s="609"/>
      <c r="H24" s="179">
        <f>SUM(H25:H29)</f>
        <v>0</v>
      </c>
      <c r="I24" s="174"/>
      <c r="J24" s="179">
        <f>SUM(J25:J29)</f>
        <v>0.572828</v>
      </c>
    </row>
    <row r="25" spans="1:10" ht="15" customHeight="1">
      <c r="A25" s="203" t="s">
        <v>1290</v>
      </c>
      <c r="B25" s="166"/>
      <c r="C25" s="166" t="s">
        <v>961</v>
      </c>
      <c r="D25" s="166" t="s">
        <v>962</v>
      </c>
      <c r="E25" s="166" t="s">
        <v>1269</v>
      </c>
      <c r="F25" s="180">
        <v>6.38</v>
      </c>
      <c r="G25" s="180"/>
      <c r="H25" s="537">
        <f>ROUND(F25*G25,2)</f>
        <v>0</v>
      </c>
      <c r="I25" s="180">
        <v>0.01884</v>
      </c>
      <c r="J25" s="180">
        <f>F25*I25</f>
        <v>0.12019919999999999</v>
      </c>
    </row>
    <row r="26" spans="1:10" s="189" customFormat="1" ht="15" customHeight="1">
      <c r="A26" s="203" t="s">
        <v>1291</v>
      </c>
      <c r="B26" s="185" t="s">
        <v>1393</v>
      </c>
      <c r="C26" s="185" t="s">
        <v>1065</v>
      </c>
      <c r="D26" s="186" t="s">
        <v>1030</v>
      </c>
      <c r="E26" s="185" t="s">
        <v>1269</v>
      </c>
      <c r="F26" s="187">
        <v>14.6</v>
      </c>
      <c r="G26" s="187"/>
      <c r="H26" s="538">
        <f>ROUND(F26*G26,2)</f>
        <v>0</v>
      </c>
      <c r="I26" s="187">
        <v>0.004</v>
      </c>
      <c r="J26" s="188">
        <f>F26*I26</f>
        <v>0.0584</v>
      </c>
    </row>
    <row r="27" spans="1:10" ht="15" customHeight="1">
      <c r="A27" s="203" t="s">
        <v>1292</v>
      </c>
      <c r="B27" s="166"/>
      <c r="C27" s="166" t="s">
        <v>963</v>
      </c>
      <c r="D27" s="166" t="s">
        <v>964</v>
      </c>
      <c r="E27" s="166" t="s">
        <v>1269</v>
      </c>
      <c r="F27" s="180">
        <v>31.52</v>
      </c>
      <c r="G27" s="180"/>
      <c r="H27" s="537">
        <f>ROUND(F27*G27,2)</f>
        <v>0</v>
      </c>
      <c r="I27" s="180">
        <v>0.00788</v>
      </c>
      <c r="J27" s="180">
        <f>F27*I27</f>
        <v>0.2483776</v>
      </c>
    </row>
    <row r="28" spans="1:10" ht="15" customHeight="1">
      <c r="A28" s="203" t="s">
        <v>1293</v>
      </c>
      <c r="B28" s="166"/>
      <c r="C28" s="166" t="s">
        <v>965</v>
      </c>
      <c r="D28" s="166" t="s">
        <v>966</v>
      </c>
      <c r="E28" s="166" t="s">
        <v>1269</v>
      </c>
      <c r="F28" s="180">
        <v>31.52</v>
      </c>
      <c r="G28" s="180"/>
      <c r="H28" s="537">
        <f>ROUND(F28*G28,2)</f>
        <v>0</v>
      </c>
      <c r="I28" s="180">
        <v>1E-05</v>
      </c>
      <c r="J28" s="180">
        <f>F28*I28</f>
        <v>0.0003152</v>
      </c>
    </row>
    <row r="29" spans="1:10" ht="15" customHeight="1">
      <c r="A29" s="203" t="s">
        <v>1294</v>
      </c>
      <c r="B29" s="166"/>
      <c r="C29" s="166" t="s">
        <v>1018</v>
      </c>
      <c r="D29" s="166" t="s">
        <v>1019</v>
      </c>
      <c r="E29" s="166" t="s">
        <v>1269</v>
      </c>
      <c r="F29" s="180">
        <v>37.9</v>
      </c>
      <c r="G29" s="180"/>
      <c r="H29" s="537">
        <f>ROUND(F29*G29,2)</f>
        <v>0</v>
      </c>
      <c r="I29" s="180">
        <v>0.00384</v>
      </c>
      <c r="J29" s="180">
        <f>F29*I29</f>
        <v>0.145536</v>
      </c>
    </row>
    <row r="30" spans="1:10" ht="15" customHeight="1">
      <c r="A30" s="181"/>
      <c r="B30" s="181"/>
      <c r="C30" s="182" t="s">
        <v>970</v>
      </c>
      <c r="D30" s="182" t="s">
        <v>971</v>
      </c>
      <c r="E30" s="609"/>
      <c r="F30" s="609"/>
      <c r="G30" s="609"/>
      <c r="H30" s="179">
        <f>SUM(H31:H37)</f>
        <v>0</v>
      </c>
      <c r="I30" s="174"/>
      <c r="J30" s="179">
        <f>SUM(J31:J37)</f>
        <v>1.6185167999999999</v>
      </c>
    </row>
    <row r="31" spans="1:10" ht="15" customHeight="1">
      <c r="A31" s="203" t="s">
        <v>1295</v>
      </c>
      <c r="B31" s="166"/>
      <c r="C31" s="166" t="s">
        <v>972</v>
      </c>
      <c r="D31" s="185" t="s">
        <v>973</v>
      </c>
      <c r="E31" s="166" t="s">
        <v>1269</v>
      </c>
      <c r="F31" s="180">
        <v>25.44</v>
      </c>
      <c r="G31" s="180"/>
      <c r="H31" s="537">
        <f aca="true" t="shared" si="4" ref="H31:H37">ROUND(F31*G31,2)</f>
        <v>0</v>
      </c>
      <c r="I31" s="180">
        <v>0.05441</v>
      </c>
      <c r="J31" s="180">
        <f aca="true" t="shared" si="5" ref="J31:J37">F31*I31</f>
        <v>1.3841904</v>
      </c>
    </row>
    <row r="32" spans="1:10" ht="15" customHeight="1">
      <c r="A32" s="203" t="s">
        <v>1296</v>
      </c>
      <c r="B32" s="166"/>
      <c r="C32" s="166" t="s">
        <v>974</v>
      </c>
      <c r="D32" s="185" t="s">
        <v>1035</v>
      </c>
      <c r="E32" s="166" t="s">
        <v>1269</v>
      </c>
      <c r="F32" s="180">
        <v>6.38</v>
      </c>
      <c r="G32" s="180"/>
      <c r="H32" s="537">
        <f t="shared" si="4"/>
        <v>0</v>
      </c>
      <c r="I32" s="180">
        <v>0.0132</v>
      </c>
      <c r="J32" s="180">
        <f t="shared" si="5"/>
        <v>0.084216</v>
      </c>
    </row>
    <row r="33" spans="1:10" ht="15" customHeight="1">
      <c r="A33" s="203" t="s">
        <v>1297</v>
      </c>
      <c r="B33" s="166"/>
      <c r="C33" s="166" t="s">
        <v>975</v>
      </c>
      <c r="D33" s="185" t="s">
        <v>1909</v>
      </c>
      <c r="E33" s="166" t="s">
        <v>1269</v>
      </c>
      <c r="F33" s="180">
        <v>176.36</v>
      </c>
      <c r="G33" s="187"/>
      <c r="H33" s="537">
        <f t="shared" si="4"/>
        <v>0</v>
      </c>
      <c r="I33" s="180">
        <v>0.00014</v>
      </c>
      <c r="J33" s="180">
        <f t="shared" si="5"/>
        <v>0.0246904</v>
      </c>
    </row>
    <row r="34" spans="1:10" s="191" customFormat="1" ht="15" customHeight="1">
      <c r="A34" s="203" t="s">
        <v>1298</v>
      </c>
      <c r="B34" s="32" t="s">
        <v>1393</v>
      </c>
      <c r="C34" s="32" t="s">
        <v>1092</v>
      </c>
      <c r="D34" s="186" t="s">
        <v>1031</v>
      </c>
      <c r="E34" s="32" t="s">
        <v>1269</v>
      </c>
      <c r="F34" s="31">
        <v>25</v>
      </c>
      <c r="G34" s="31"/>
      <c r="H34" s="539">
        <f t="shared" si="4"/>
        <v>0</v>
      </c>
      <c r="I34" s="31">
        <v>4E-05</v>
      </c>
      <c r="J34" s="190">
        <f t="shared" si="5"/>
        <v>0.001</v>
      </c>
    </row>
    <row r="35" spans="1:10" ht="15" customHeight="1">
      <c r="A35" s="203" t="s">
        <v>1300</v>
      </c>
      <c r="B35" s="166"/>
      <c r="C35" s="166" t="s">
        <v>765</v>
      </c>
      <c r="D35" s="185" t="s">
        <v>694</v>
      </c>
      <c r="E35" s="166" t="s">
        <v>1372</v>
      </c>
      <c r="F35" s="180">
        <v>1</v>
      </c>
      <c r="G35" s="180"/>
      <c r="H35" s="537">
        <f t="shared" si="4"/>
        <v>0</v>
      </c>
      <c r="I35" s="180">
        <v>0.06442</v>
      </c>
      <c r="J35" s="180">
        <f t="shared" si="5"/>
        <v>0.06442</v>
      </c>
    </row>
    <row r="36" spans="1:10" ht="15" customHeight="1">
      <c r="A36" s="203" t="s">
        <v>1299</v>
      </c>
      <c r="B36" s="166"/>
      <c r="C36" s="166" t="s">
        <v>978</v>
      </c>
      <c r="D36" s="185" t="s">
        <v>1036</v>
      </c>
      <c r="E36" s="166" t="s">
        <v>1372</v>
      </c>
      <c r="F36" s="180">
        <v>1</v>
      </c>
      <c r="G36" s="180"/>
      <c r="H36" s="537">
        <f t="shared" si="4"/>
        <v>0</v>
      </c>
      <c r="I36" s="180">
        <v>0.02</v>
      </c>
      <c r="J36" s="180">
        <f t="shared" si="5"/>
        <v>0.02</v>
      </c>
    </row>
    <row r="37" spans="1:10" ht="15" customHeight="1">
      <c r="A37" s="203" t="s">
        <v>1301</v>
      </c>
      <c r="B37" s="166"/>
      <c r="C37" s="166" t="s">
        <v>980</v>
      </c>
      <c r="D37" s="166" t="s">
        <v>693</v>
      </c>
      <c r="E37" s="166" t="s">
        <v>1372</v>
      </c>
      <c r="F37" s="180">
        <v>2</v>
      </c>
      <c r="G37" s="180"/>
      <c r="H37" s="537">
        <f t="shared" si="4"/>
        <v>0</v>
      </c>
      <c r="I37" s="180">
        <v>0.02</v>
      </c>
      <c r="J37" s="180">
        <f t="shared" si="5"/>
        <v>0.04</v>
      </c>
    </row>
    <row r="38" spans="1:10" ht="15" customHeight="1">
      <c r="A38" s="181"/>
      <c r="B38" s="181"/>
      <c r="C38" s="182" t="s">
        <v>1428</v>
      </c>
      <c r="D38" s="182" t="s">
        <v>981</v>
      </c>
      <c r="E38" s="609"/>
      <c r="F38" s="609"/>
      <c r="G38" s="609"/>
      <c r="H38" s="179">
        <f>SUM(H39:H42)</f>
        <v>0</v>
      </c>
      <c r="I38" s="174"/>
      <c r="J38" s="179">
        <f>SUM(J39:J42)</f>
        <v>0.16551600000000002</v>
      </c>
    </row>
    <row r="39" spans="1:10" ht="15" customHeight="1">
      <c r="A39" s="203" t="s">
        <v>1302</v>
      </c>
      <c r="B39" s="166"/>
      <c r="C39" s="166" t="s">
        <v>131</v>
      </c>
      <c r="D39" s="166" t="s">
        <v>1741</v>
      </c>
      <c r="E39" s="166" t="s">
        <v>1269</v>
      </c>
      <c r="F39" s="180">
        <v>37.9</v>
      </c>
      <c r="G39" s="180"/>
      <c r="H39" s="537">
        <f>ROUND(F39*G39,2)</f>
        <v>0</v>
      </c>
      <c r="I39" s="180">
        <v>4E-05</v>
      </c>
      <c r="J39" s="180">
        <f>F39*I39</f>
        <v>0.001516</v>
      </c>
    </row>
    <row r="40" spans="1:10" ht="15" customHeight="1">
      <c r="A40" s="203" t="s">
        <v>1309</v>
      </c>
      <c r="B40" s="166"/>
      <c r="C40" s="166" t="s">
        <v>1090</v>
      </c>
      <c r="D40" s="166" t="s">
        <v>1089</v>
      </c>
      <c r="E40" s="166" t="s">
        <v>1372</v>
      </c>
      <c r="F40" s="180">
        <v>7</v>
      </c>
      <c r="G40" s="180"/>
      <c r="H40" s="537">
        <f>ROUND(F40*G40,2)</f>
        <v>0</v>
      </c>
      <c r="I40" s="180">
        <v>0.0117</v>
      </c>
      <c r="J40" s="180">
        <f>F40*I40</f>
        <v>0.0819</v>
      </c>
    </row>
    <row r="41" spans="1:10" ht="15" customHeight="1">
      <c r="A41" s="203" t="s">
        <v>1310</v>
      </c>
      <c r="B41" s="166"/>
      <c r="C41" s="166" t="s">
        <v>1088</v>
      </c>
      <c r="D41" s="166" t="s">
        <v>1087</v>
      </c>
      <c r="E41" s="166" t="s">
        <v>1372</v>
      </c>
      <c r="F41" s="180">
        <v>5</v>
      </c>
      <c r="G41" s="180"/>
      <c r="H41" s="537">
        <f>ROUND(F41*G41,2)</f>
        <v>0</v>
      </c>
      <c r="I41" s="180">
        <v>0.01638</v>
      </c>
      <c r="J41" s="180">
        <f>F41*I41</f>
        <v>0.0819</v>
      </c>
    </row>
    <row r="42" spans="1:10" ht="15" customHeight="1">
      <c r="A42" s="203" t="s">
        <v>1311</v>
      </c>
      <c r="B42" s="166"/>
      <c r="C42" s="166" t="s">
        <v>982</v>
      </c>
      <c r="D42" s="166" t="s">
        <v>983</v>
      </c>
      <c r="E42" s="166" t="s">
        <v>1372</v>
      </c>
      <c r="F42" s="180">
        <v>20</v>
      </c>
      <c r="G42" s="180"/>
      <c r="H42" s="537">
        <f>ROUND(F42*G42,2)</f>
        <v>0</v>
      </c>
      <c r="I42" s="180">
        <v>1E-05</v>
      </c>
      <c r="J42" s="180">
        <f>F42*I42</f>
        <v>0.0002</v>
      </c>
    </row>
    <row r="43" spans="1:10" ht="15" customHeight="1">
      <c r="A43" s="181"/>
      <c r="B43" s="181"/>
      <c r="C43" s="182" t="s">
        <v>1425</v>
      </c>
      <c r="D43" s="182" t="s">
        <v>1482</v>
      </c>
      <c r="E43" s="609"/>
      <c r="F43" s="609"/>
      <c r="G43" s="609"/>
      <c r="H43" s="179">
        <f>SUM(H44:H65)</f>
        <v>0</v>
      </c>
      <c r="I43" s="174"/>
      <c r="J43" s="179">
        <f>SUM(J44:J65)</f>
        <v>17.70259</v>
      </c>
    </row>
    <row r="44" spans="1:10" ht="15" customHeight="1">
      <c r="A44" s="203" t="s">
        <v>1312</v>
      </c>
      <c r="B44" s="166"/>
      <c r="C44" s="166" t="s">
        <v>984</v>
      </c>
      <c r="D44" s="166" t="s">
        <v>985</v>
      </c>
      <c r="E44" s="166" t="s">
        <v>1269</v>
      </c>
      <c r="F44" s="180">
        <v>6.75</v>
      </c>
      <c r="G44" s="180"/>
      <c r="H44" s="537">
        <f aca="true" t="shared" si="6" ref="H44:H65">ROUND(F44*G44,2)</f>
        <v>0</v>
      </c>
      <c r="I44" s="180">
        <v>0.02</v>
      </c>
      <c r="J44" s="180">
        <f aca="true" t="shared" si="7" ref="J44:J65">F44*I44</f>
        <v>0.135</v>
      </c>
    </row>
    <row r="45" spans="1:10" ht="15" customHeight="1">
      <c r="A45" s="203" t="s">
        <v>1313</v>
      </c>
      <c r="B45" s="166"/>
      <c r="C45" s="166" t="s">
        <v>986</v>
      </c>
      <c r="D45" s="166" t="s">
        <v>1020</v>
      </c>
      <c r="E45" s="166" t="s">
        <v>1269</v>
      </c>
      <c r="F45" s="180">
        <v>33.64</v>
      </c>
      <c r="G45" s="180"/>
      <c r="H45" s="537">
        <f t="shared" si="6"/>
        <v>0</v>
      </c>
      <c r="I45" s="180">
        <v>0.001</v>
      </c>
      <c r="J45" s="180">
        <f t="shared" si="7"/>
        <v>0.03364</v>
      </c>
    </row>
    <row r="46" spans="1:10" ht="15" customHeight="1">
      <c r="A46" s="203" t="s">
        <v>1314</v>
      </c>
      <c r="B46" s="166"/>
      <c r="C46" s="166" t="s">
        <v>1448</v>
      </c>
      <c r="D46" s="166" t="s">
        <v>1447</v>
      </c>
      <c r="E46" s="166" t="s">
        <v>1275</v>
      </c>
      <c r="F46" s="180">
        <v>2.42</v>
      </c>
      <c r="G46" s="180"/>
      <c r="H46" s="537">
        <f t="shared" si="6"/>
        <v>0</v>
      </c>
      <c r="I46" s="180">
        <v>2.2</v>
      </c>
      <c r="J46" s="180">
        <f t="shared" si="7"/>
        <v>5.324</v>
      </c>
    </row>
    <row r="47" spans="1:10" ht="15" customHeight="1">
      <c r="A47" s="203" t="s">
        <v>1315</v>
      </c>
      <c r="B47" s="166"/>
      <c r="C47" s="166" t="s">
        <v>863</v>
      </c>
      <c r="D47" s="166" t="s">
        <v>992</v>
      </c>
      <c r="E47" s="166" t="s">
        <v>1269</v>
      </c>
      <c r="F47" s="180">
        <v>16.25</v>
      </c>
      <c r="G47" s="180"/>
      <c r="H47" s="537">
        <f t="shared" si="6"/>
        <v>0</v>
      </c>
      <c r="I47" s="180">
        <v>0.131</v>
      </c>
      <c r="J47" s="180">
        <f t="shared" si="7"/>
        <v>2.12875</v>
      </c>
    </row>
    <row r="48" spans="1:10" ht="15" customHeight="1">
      <c r="A48" s="203" t="s">
        <v>1316</v>
      </c>
      <c r="B48" s="166"/>
      <c r="C48" s="166" t="s">
        <v>993</v>
      </c>
      <c r="D48" s="166" t="s">
        <v>994</v>
      </c>
      <c r="E48" s="166" t="s">
        <v>1269</v>
      </c>
      <c r="F48" s="180">
        <v>8</v>
      </c>
      <c r="G48" s="180"/>
      <c r="H48" s="537">
        <f t="shared" si="6"/>
        <v>0</v>
      </c>
      <c r="I48" s="180">
        <v>0.076</v>
      </c>
      <c r="J48" s="180">
        <f t="shared" si="7"/>
        <v>0.608</v>
      </c>
    </row>
    <row r="49" spans="1:10" ht="15" customHeight="1">
      <c r="A49" s="203" t="s">
        <v>1317</v>
      </c>
      <c r="B49" s="166"/>
      <c r="C49" s="166" t="s">
        <v>995</v>
      </c>
      <c r="D49" s="166" t="s">
        <v>996</v>
      </c>
      <c r="E49" s="166" t="s">
        <v>1269</v>
      </c>
      <c r="F49" s="180">
        <v>25.44</v>
      </c>
      <c r="G49" s="180"/>
      <c r="H49" s="537">
        <f t="shared" si="6"/>
        <v>0</v>
      </c>
      <c r="I49" s="180">
        <v>0.068</v>
      </c>
      <c r="J49" s="180">
        <f t="shared" si="7"/>
        <v>1.7299200000000001</v>
      </c>
    </row>
    <row r="50" spans="1:10" ht="15" customHeight="1">
      <c r="A50" s="203" t="s">
        <v>1318</v>
      </c>
      <c r="B50" s="166"/>
      <c r="C50" s="166" t="s">
        <v>997</v>
      </c>
      <c r="D50" s="185" t="s">
        <v>1037</v>
      </c>
      <c r="E50" s="166" t="s">
        <v>1269</v>
      </c>
      <c r="F50" s="180">
        <v>40.35</v>
      </c>
      <c r="G50" s="180"/>
      <c r="H50" s="537">
        <f t="shared" si="6"/>
        <v>0</v>
      </c>
      <c r="I50" s="180">
        <v>0.05</v>
      </c>
      <c r="J50" s="180">
        <f t="shared" si="7"/>
        <v>2.0175</v>
      </c>
    </row>
    <row r="51" spans="1:10" ht="15" customHeight="1">
      <c r="A51" s="203" t="s">
        <v>1319</v>
      </c>
      <c r="B51" s="166"/>
      <c r="C51" s="166" t="s">
        <v>924</v>
      </c>
      <c r="D51" s="185" t="s">
        <v>1038</v>
      </c>
      <c r="E51" s="166" t="s">
        <v>1269</v>
      </c>
      <c r="F51" s="180">
        <v>99.8</v>
      </c>
      <c r="G51" s="180"/>
      <c r="H51" s="537">
        <f t="shared" si="6"/>
        <v>0</v>
      </c>
      <c r="I51" s="180">
        <v>0.046</v>
      </c>
      <c r="J51" s="180">
        <f t="shared" si="7"/>
        <v>4.5908</v>
      </c>
    </row>
    <row r="52" spans="1:10" ht="15" customHeight="1">
      <c r="A52" s="203" t="s">
        <v>1320</v>
      </c>
      <c r="B52" s="166"/>
      <c r="C52" s="166" t="s">
        <v>998</v>
      </c>
      <c r="D52" s="166" t="s">
        <v>999</v>
      </c>
      <c r="E52" s="166" t="s">
        <v>1282</v>
      </c>
      <c r="F52" s="180">
        <v>15</v>
      </c>
      <c r="G52" s="180"/>
      <c r="H52" s="537">
        <f t="shared" si="6"/>
        <v>0</v>
      </c>
      <c r="I52" s="180">
        <v>0.007</v>
      </c>
      <c r="J52" s="180">
        <f t="shared" si="7"/>
        <v>0.105</v>
      </c>
    </row>
    <row r="53" spans="1:10" ht="15" customHeight="1">
      <c r="A53" s="203" t="s">
        <v>1321</v>
      </c>
      <c r="B53" s="166"/>
      <c r="C53" s="166" t="s">
        <v>1000</v>
      </c>
      <c r="D53" s="166" t="s">
        <v>1001</v>
      </c>
      <c r="E53" s="166" t="s">
        <v>1372</v>
      </c>
      <c r="F53" s="180">
        <v>5</v>
      </c>
      <c r="G53" s="180"/>
      <c r="H53" s="537">
        <f t="shared" si="6"/>
        <v>0</v>
      </c>
      <c r="I53" s="180">
        <v>0.001</v>
      </c>
      <c r="J53" s="180">
        <f t="shared" si="7"/>
        <v>0.005</v>
      </c>
    </row>
    <row r="54" spans="1:10" ht="15" customHeight="1">
      <c r="A54" s="203" t="s">
        <v>1322</v>
      </c>
      <c r="B54" s="166"/>
      <c r="C54" s="166" t="s">
        <v>889</v>
      </c>
      <c r="D54" s="166" t="s">
        <v>1002</v>
      </c>
      <c r="E54" s="166" t="s">
        <v>1372</v>
      </c>
      <c r="F54" s="180">
        <v>5</v>
      </c>
      <c r="G54" s="180"/>
      <c r="H54" s="537">
        <f t="shared" si="6"/>
        <v>0</v>
      </c>
      <c r="I54" s="180">
        <v>0.004</v>
      </c>
      <c r="J54" s="180">
        <f t="shared" si="7"/>
        <v>0.02</v>
      </c>
    </row>
    <row r="55" spans="1:10" ht="15" customHeight="1">
      <c r="A55" s="203" t="s">
        <v>1323</v>
      </c>
      <c r="B55" s="166"/>
      <c r="C55" s="166" t="s">
        <v>893</v>
      </c>
      <c r="D55" s="166" t="s">
        <v>894</v>
      </c>
      <c r="E55" s="166" t="s">
        <v>1372</v>
      </c>
      <c r="F55" s="180">
        <v>5</v>
      </c>
      <c r="G55" s="180"/>
      <c r="H55" s="537">
        <f t="shared" si="6"/>
        <v>0</v>
      </c>
      <c r="I55" s="180">
        <v>0.025</v>
      </c>
      <c r="J55" s="180">
        <f t="shared" si="7"/>
        <v>0.125</v>
      </c>
    </row>
    <row r="56" spans="1:10" ht="15" customHeight="1">
      <c r="A56" s="203" t="s">
        <v>1324</v>
      </c>
      <c r="B56" s="166"/>
      <c r="C56" s="166" t="s">
        <v>897</v>
      </c>
      <c r="D56" s="166" t="s">
        <v>1003</v>
      </c>
      <c r="E56" s="166" t="s">
        <v>1372</v>
      </c>
      <c r="F56" s="180">
        <v>4</v>
      </c>
      <c r="G56" s="180"/>
      <c r="H56" s="537">
        <f t="shared" si="6"/>
        <v>0</v>
      </c>
      <c r="I56" s="180">
        <v>0.015</v>
      </c>
      <c r="J56" s="180">
        <f t="shared" si="7"/>
        <v>0.06</v>
      </c>
    </row>
    <row r="57" spans="1:10" ht="15" customHeight="1">
      <c r="A57" s="203" t="s">
        <v>1325</v>
      </c>
      <c r="B57" s="166"/>
      <c r="C57" s="166" t="s">
        <v>1004</v>
      </c>
      <c r="D57" s="166" t="s">
        <v>1005</v>
      </c>
      <c r="E57" s="166" t="s">
        <v>1372</v>
      </c>
      <c r="F57" s="180">
        <v>7</v>
      </c>
      <c r="G57" s="180"/>
      <c r="H57" s="537">
        <f t="shared" si="6"/>
        <v>0</v>
      </c>
      <c r="I57" s="180">
        <v>0.002</v>
      </c>
      <c r="J57" s="180">
        <f t="shared" si="7"/>
        <v>0.014</v>
      </c>
    </row>
    <row r="58" spans="1:10" ht="15" customHeight="1">
      <c r="A58" s="203" t="s">
        <v>1326</v>
      </c>
      <c r="B58" s="166"/>
      <c r="C58" s="166" t="s">
        <v>1474</v>
      </c>
      <c r="D58" s="166" t="s">
        <v>1473</v>
      </c>
      <c r="E58" s="166" t="s">
        <v>1372</v>
      </c>
      <c r="F58" s="180">
        <v>5</v>
      </c>
      <c r="G58" s="180"/>
      <c r="H58" s="537">
        <f t="shared" si="6"/>
        <v>0</v>
      </c>
      <c r="I58" s="180">
        <v>0.003</v>
      </c>
      <c r="J58" s="180">
        <f t="shared" si="7"/>
        <v>0.015</v>
      </c>
    </row>
    <row r="59" spans="1:10" ht="15" customHeight="1">
      <c r="A59" s="203" t="s">
        <v>1327</v>
      </c>
      <c r="B59" s="166"/>
      <c r="C59" s="166" t="s">
        <v>1006</v>
      </c>
      <c r="D59" s="166" t="s">
        <v>1007</v>
      </c>
      <c r="E59" s="166" t="s">
        <v>1282</v>
      </c>
      <c r="F59" s="180">
        <v>25</v>
      </c>
      <c r="G59" s="180"/>
      <c r="H59" s="537">
        <f t="shared" si="6"/>
        <v>0</v>
      </c>
      <c r="I59" s="180">
        <v>0.006</v>
      </c>
      <c r="J59" s="180">
        <f t="shared" si="7"/>
        <v>0.15</v>
      </c>
    </row>
    <row r="60" spans="1:10" ht="15" customHeight="1">
      <c r="A60" s="203" t="s">
        <v>1328</v>
      </c>
      <c r="B60" s="166"/>
      <c r="C60" s="166" t="s">
        <v>162</v>
      </c>
      <c r="D60" s="166" t="s">
        <v>163</v>
      </c>
      <c r="E60" s="166" t="s">
        <v>1282</v>
      </c>
      <c r="F60" s="180">
        <v>15</v>
      </c>
      <c r="G60" s="180"/>
      <c r="H60" s="537">
        <f t="shared" si="6"/>
        <v>0</v>
      </c>
      <c r="I60" s="180">
        <v>0.013</v>
      </c>
      <c r="J60" s="180">
        <f t="shared" si="7"/>
        <v>0.19499999999999998</v>
      </c>
    </row>
    <row r="61" spans="1:10" ht="15" customHeight="1">
      <c r="A61" s="203" t="s">
        <v>1329</v>
      </c>
      <c r="B61" s="166"/>
      <c r="C61" s="166" t="s">
        <v>908</v>
      </c>
      <c r="D61" s="166" t="s">
        <v>1008</v>
      </c>
      <c r="E61" s="166" t="s">
        <v>1282</v>
      </c>
      <c r="F61" s="180">
        <v>5</v>
      </c>
      <c r="G61" s="180"/>
      <c r="H61" s="537">
        <f t="shared" si="6"/>
        <v>0</v>
      </c>
      <c r="I61" s="180">
        <v>0.027</v>
      </c>
      <c r="J61" s="180">
        <f t="shared" si="7"/>
        <v>0.135</v>
      </c>
    </row>
    <row r="62" spans="1:10" ht="15" customHeight="1">
      <c r="A62" s="203" t="s">
        <v>1330</v>
      </c>
      <c r="B62" s="166"/>
      <c r="C62" s="166" t="s">
        <v>910</v>
      </c>
      <c r="D62" s="166" t="s">
        <v>1009</v>
      </c>
      <c r="E62" s="166" t="s">
        <v>1282</v>
      </c>
      <c r="F62" s="180">
        <v>3</v>
      </c>
      <c r="G62" s="180"/>
      <c r="H62" s="537">
        <f t="shared" si="6"/>
        <v>0</v>
      </c>
      <c r="I62" s="180">
        <v>0.04</v>
      </c>
      <c r="J62" s="180">
        <f t="shared" si="7"/>
        <v>0.12</v>
      </c>
    </row>
    <row r="63" spans="1:10" ht="15" customHeight="1">
      <c r="A63" s="203" t="s">
        <v>1331</v>
      </c>
      <c r="B63" s="166"/>
      <c r="C63" s="166" t="s">
        <v>1010</v>
      </c>
      <c r="D63" s="166" t="s">
        <v>1011</v>
      </c>
      <c r="E63" s="166" t="s">
        <v>1282</v>
      </c>
      <c r="F63" s="180">
        <v>15</v>
      </c>
      <c r="G63" s="180"/>
      <c r="H63" s="537">
        <f t="shared" si="6"/>
        <v>0</v>
      </c>
      <c r="I63" s="180">
        <v>0.001</v>
      </c>
      <c r="J63" s="180">
        <f t="shared" si="7"/>
        <v>0.015</v>
      </c>
    </row>
    <row r="64" spans="1:10" ht="15" customHeight="1">
      <c r="A64" s="203" t="s">
        <v>1332</v>
      </c>
      <c r="B64" s="166"/>
      <c r="C64" s="166" t="s">
        <v>1012</v>
      </c>
      <c r="D64" s="166" t="s">
        <v>1013</v>
      </c>
      <c r="E64" s="166" t="s">
        <v>1282</v>
      </c>
      <c r="F64" s="180">
        <v>30</v>
      </c>
      <c r="G64" s="180"/>
      <c r="H64" s="537">
        <f t="shared" si="6"/>
        <v>0</v>
      </c>
      <c r="I64" s="180">
        <v>0.002</v>
      </c>
      <c r="J64" s="180">
        <f t="shared" si="7"/>
        <v>0.06</v>
      </c>
    </row>
    <row r="65" spans="1:10" ht="15" customHeight="1">
      <c r="A65" s="203" t="s">
        <v>1333</v>
      </c>
      <c r="B65" s="166"/>
      <c r="C65" s="166" t="s">
        <v>1014</v>
      </c>
      <c r="D65" s="166" t="s">
        <v>1015</v>
      </c>
      <c r="E65" s="166" t="s">
        <v>1370</v>
      </c>
      <c r="F65" s="180">
        <v>6</v>
      </c>
      <c r="G65" s="180"/>
      <c r="H65" s="537">
        <f t="shared" si="6"/>
        <v>0</v>
      </c>
      <c r="I65" s="180">
        <v>0.01933</v>
      </c>
      <c r="J65" s="180">
        <f t="shared" si="7"/>
        <v>0.11598</v>
      </c>
    </row>
    <row r="66" spans="1:10" ht="15" customHeight="1">
      <c r="A66" s="181"/>
      <c r="B66" s="181"/>
      <c r="C66" s="182" t="s">
        <v>1418</v>
      </c>
      <c r="D66" s="182" t="s">
        <v>1417</v>
      </c>
      <c r="E66" s="609"/>
      <c r="F66" s="609"/>
      <c r="G66" s="609"/>
      <c r="H66" s="179">
        <f>SUM(H67:H67)</f>
        <v>0</v>
      </c>
      <c r="I66" s="174"/>
      <c r="J66" s="179">
        <f>SUM(J67:J67)</f>
        <v>0</v>
      </c>
    </row>
    <row r="67" spans="1:12" ht="15" customHeight="1">
      <c r="A67" s="203" t="s">
        <v>1334</v>
      </c>
      <c r="B67" s="166"/>
      <c r="C67" s="166" t="s">
        <v>1415</v>
      </c>
      <c r="D67" s="166" t="s">
        <v>1414</v>
      </c>
      <c r="E67" s="166" t="s">
        <v>1306</v>
      </c>
      <c r="F67" s="180">
        <f>SUM(J5+J15+J24+J30+J38)</f>
        <v>17.679973899999997</v>
      </c>
      <c r="G67" s="180"/>
      <c r="H67" s="537">
        <f>ROUND(F67*G67,2)</f>
        <v>0</v>
      </c>
      <c r="I67" s="180">
        <v>0</v>
      </c>
      <c r="J67" s="180">
        <f>F67*I67</f>
        <v>0</v>
      </c>
      <c r="L67" s="611"/>
    </row>
    <row r="68" spans="1:10" ht="15" customHeight="1">
      <c r="A68" s="181"/>
      <c r="B68" s="181"/>
      <c r="C68" s="182" t="s">
        <v>1413</v>
      </c>
      <c r="D68" s="182" t="s">
        <v>1412</v>
      </c>
      <c r="E68" s="609"/>
      <c r="F68" s="609"/>
      <c r="G68" s="609"/>
      <c r="H68" s="179">
        <f>SUM(H69:H73)</f>
        <v>0</v>
      </c>
      <c r="I68" s="174"/>
      <c r="J68" s="179">
        <f>SUM(J69:J73)</f>
        <v>0</v>
      </c>
    </row>
    <row r="69" spans="1:12" ht="15" customHeight="1">
      <c r="A69" s="203" t="s">
        <v>1335</v>
      </c>
      <c r="B69" s="166"/>
      <c r="C69" s="166" t="s">
        <v>1404</v>
      </c>
      <c r="D69" s="166" t="s">
        <v>1403</v>
      </c>
      <c r="E69" s="166" t="s">
        <v>1306</v>
      </c>
      <c r="F69" s="180">
        <v>17.75</v>
      </c>
      <c r="G69" s="180"/>
      <c r="H69" s="537">
        <f>ROUND(F69*G69,2)</f>
        <v>0</v>
      </c>
      <c r="I69" s="180">
        <v>0</v>
      </c>
      <c r="J69" s="180">
        <f>F69*I69</f>
        <v>0</v>
      </c>
      <c r="L69" s="611"/>
    </row>
    <row r="70" spans="1:10" ht="15" customHeight="1">
      <c r="A70" s="203" t="s">
        <v>1389</v>
      </c>
      <c r="B70" s="166"/>
      <c r="C70" s="166" t="s">
        <v>1401</v>
      </c>
      <c r="D70" s="166" t="s">
        <v>1400</v>
      </c>
      <c r="E70" s="166" t="s">
        <v>1306</v>
      </c>
      <c r="F70" s="180">
        <v>17.75</v>
      </c>
      <c r="G70" s="180"/>
      <c r="H70" s="537">
        <f>ROUND(F70*G70,2)</f>
        <v>0</v>
      </c>
      <c r="I70" s="180">
        <v>0</v>
      </c>
      <c r="J70" s="180">
        <f>F70*I70</f>
        <v>0</v>
      </c>
    </row>
    <row r="71" spans="1:10" ht="15" customHeight="1">
      <c r="A71" s="203" t="s">
        <v>1390</v>
      </c>
      <c r="B71" s="166"/>
      <c r="C71" s="166" t="s">
        <v>1398</v>
      </c>
      <c r="D71" s="166" t="s">
        <v>1397</v>
      </c>
      <c r="E71" s="166" t="s">
        <v>1306</v>
      </c>
      <c r="F71" s="180">
        <v>17.75</v>
      </c>
      <c r="G71" s="180"/>
      <c r="H71" s="537">
        <f>ROUND(F71*G71,2)</f>
        <v>0</v>
      </c>
      <c r="I71" s="180">
        <v>0</v>
      </c>
      <c r="J71" s="180">
        <f>F71*I71</f>
        <v>0</v>
      </c>
    </row>
    <row r="72" spans="1:10" ht="15" customHeight="1">
      <c r="A72" s="203" t="s">
        <v>1535</v>
      </c>
      <c r="B72" s="166"/>
      <c r="C72" s="166" t="s">
        <v>1395</v>
      </c>
      <c r="D72" s="166" t="s">
        <v>171</v>
      </c>
      <c r="E72" s="166" t="s">
        <v>1306</v>
      </c>
      <c r="F72" s="180">
        <v>443.75</v>
      </c>
      <c r="G72" s="180"/>
      <c r="H72" s="537">
        <f>ROUND(F72*G72,2)</f>
        <v>0</v>
      </c>
      <c r="I72" s="180">
        <v>0</v>
      </c>
      <c r="J72" s="180">
        <f>F72*I72</f>
        <v>0</v>
      </c>
    </row>
    <row r="73" spans="1:10" ht="15" customHeight="1">
      <c r="A73" s="203" t="s">
        <v>1532</v>
      </c>
      <c r="B73" s="166"/>
      <c r="C73" s="166" t="s">
        <v>1392</v>
      </c>
      <c r="D73" s="166" t="s">
        <v>1391</v>
      </c>
      <c r="E73" s="166" t="s">
        <v>1306</v>
      </c>
      <c r="F73" s="180">
        <v>17.75</v>
      </c>
      <c r="G73" s="180"/>
      <c r="H73" s="537">
        <f>ROUND(F73*G73,2)</f>
        <v>0</v>
      </c>
      <c r="I73" s="180">
        <v>0</v>
      </c>
      <c r="J73" s="180">
        <f>F73*I73</f>
        <v>0</v>
      </c>
    </row>
    <row r="74" spans="1:10" ht="15" customHeight="1">
      <c r="A74" s="203" t="s">
        <v>1529</v>
      </c>
      <c r="B74" s="401"/>
      <c r="C74" s="401"/>
      <c r="D74" s="642" t="s">
        <v>582</v>
      </c>
      <c r="E74" s="643" t="s">
        <v>1345</v>
      </c>
      <c r="F74" s="402">
        <v>6</v>
      </c>
      <c r="G74" s="402">
        <f>0.01*(H5+H15+H24+H30+H38+H43+H66+H68)</f>
        <v>0</v>
      </c>
      <c r="H74" s="402">
        <f>F74*G74</f>
        <v>0</v>
      </c>
      <c r="I74" s="402"/>
      <c r="J74" s="402">
        <v>0</v>
      </c>
    </row>
    <row r="75" spans="1:10" ht="15" customHeight="1">
      <c r="A75" s="183"/>
      <c r="B75" s="183"/>
      <c r="C75" s="183"/>
      <c r="D75" s="183"/>
      <c r="E75" s="183"/>
      <c r="F75" s="183"/>
      <c r="G75" s="183"/>
      <c r="H75" s="540">
        <f>H5+H15+H24+H30+H38+H43+H66+H68+H74</f>
        <v>0</v>
      </c>
      <c r="I75" s="183"/>
      <c r="J75" s="540"/>
    </row>
    <row r="76" ht="12.75">
      <c r="D76" s="514" t="s">
        <v>1608</v>
      </c>
    </row>
    <row r="77" ht="12.75">
      <c r="D77" s="514" t="s">
        <v>1607</v>
      </c>
    </row>
    <row r="81" spans="4:6" ht="12.75">
      <c r="D81" s="150"/>
      <c r="E81" s="115"/>
      <c r="F81" s="339"/>
    </row>
    <row r="85" ht="12.75">
      <c r="D85" s="722"/>
    </row>
  </sheetData>
  <sheetProtection/>
  <mergeCells count="1">
    <mergeCell ref="I3:J3"/>
  </mergeCells>
  <printOptions gridLines="1"/>
  <pageMargins left="0.3937007874015748" right="0.3937007874015748" top="0.9055118110236221" bottom="0.4724409448818898" header="0.5118110236220472" footer="0.1968503937007874"/>
  <pageSetup horizontalDpi="600" verticalDpi="600" orientation="landscape" paperSize="9" scale="88" r:id="rId1"/>
  <headerFooter>
    <oddFooter>&amp;LByty 2, 5, 6, 9, 10, 13, 14, 17, 18, 21&amp;C&amp;P/&amp;N&amp;ROpravy a údržba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SheetLayoutView="100" zoomScalePageLayoutView="0" workbookViewId="0" topLeftCell="A52">
      <selection activeCell="G52" sqref="G52:G73"/>
    </sheetView>
  </sheetViews>
  <sheetFormatPr defaultColWidth="11.375" defaultRowHeight="12.75"/>
  <cols>
    <col min="1" max="1" width="3.75390625" style="162" customWidth="1"/>
    <col min="2" max="2" width="3.75390625" style="162" hidden="1" customWidth="1"/>
    <col min="3" max="3" width="13.25390625" style="162" customWidth="1"/>
    <col min="4" max="4" width="95.75390625" style="162" customWidth="1"/>
    <col min="5" max="5" width="4.25390625" style="162" customWidth="1"/>
    <col min="6" max="6" width="10.875" style="162" customWidth="1"/>
    <col min="7" max="7" width="12.00390625" style="162" customWidth="1"/>
    <col min="8" max="8" width="14.25390625" style="541" customWidth="1"/>
    <col min="9" max="9" width="11.75390625" style="162" hidden="1" customWidth="1"/>
    <col min="10" max="10" width="6.75390625" style="162" customWidth="1"/>
    <col min="11" max="11" width="11.375" style="162" customWidth="1"/>
    <col min="12" max="16384" width="11.375" style="162" customWidth="1"/>
  </cols>
  <sheetData>
    <row r="1" spans="1:11" ht="21.75" customHeight="1">
      <c r="A1" s="159" t="s">
        <v>1059</v>
      </c>
      <c r="B1" s="160"/>
      <c r="C1" s="160"/>
      <c r="D1" s="160"/>
      <c r="E1" s="160"/>
      <c r="F1" s="160"/>
      <c r="G1" s="160"/>
      <c r="H1" s="536" t="s">
        <v>1720</v>
      </c>
      <c r="I1" s="160"/>
      <c r="J1" s="160"/>
      <c r="K1" s="161"/>
    </row>
    <row r="2" spans="1:11" ht="18.75" thickBot="1">
      <c r="A2" s="184" t="s">
        <v>1916</v>
      </c>
      <c r="B2" s="164"/>
      <c r="C2" s="164"/>
      <c r="D2" s="165"/>
      <c r="E2" s="166"/>
      <c r="F2" s="164"/>
      <c r="G2" s="613"/>
      <c r="H2" s="613"/>
      <c r="I2" s="164"/>
      <c r="J2" s="164"/>
      <c r="K2" s="167"/>
    </row>
    <row r="3" spans="1:11" ht="15" customHeight="1">
      <c r="A3" s="168" t="s">
        <v>1344</v>
      </c>
      <c r="B3" s="169" t="s">
        <v>1344</v>
      </c>
      <c r="C3" s="169" t="s">
        <v>1344</v>
      </c>
      <c r="D3" s="169" t="s">
        <v>1344</v>
      </c>
      <c r="E3" s="169" t="s">
        <v>1344</v>
      </c>
      <c r="F3" s="169" t="s">
        <v>1344</v>
      </c>
      <c r="G3" s="614" t="s">
        <v>41</v>
      </c>
      <c r="H3" s="615" t="s">
        <v>41</v>
      </c>
      <c r="I3" s="921"/>
      <c r="J3" s="922"/>
      <c r="K3" s="167"/>
    </row>
    <row r="4" spans="1:11" ht="15" customHeight="1" thickBot="1">
      <c r="A4" s="170" t="s">
        <v>47</v>
      </c>
      <c r="B4" s="171" t="s">
        <v>46</v>
      </c>
      <c r="C4" s="171" t="s">
        <v>45</v>
      </c>
      <c r="D4" s="171" t="s">
        <v>44</v>
      </c>
      <c r="E4" s="171" t="s">
        <v>43</v>
      </c>
      <c r="F4" s="171" t="s">
        <v>42</v>
      </c>
      <c r="G4" s="616" t="s">
        <v>39</v>
      </c>
      <c r="H4" s="122" t="s">
        <v>1267</v>
      </c>
      <c r="I4" s="172" t="s">
        <v>39</v>
      </c>
      <c r="J4" s="173" t="s">
        <v>38</v>
      </c>
      <c r="K4" s="167"/>
    </row>
    <row r="5" spans="1:10" ht="15" customHeight="1">
      <c r="A5" s="175"/>
      <c r="B5" s="175"/>
      <c r="C5" s="176" t="s">
        <v>1312</v>
      </c>
      <c r="D5" s="176" t="s">
        <v>937</v>
      </c>
      <c r="E5" s="610"/>
      <c r="F5" s="610"/>
      <c r="G5" s="610"/>
      <c r="H5" s="177">
        <f>SUM(H6:H14)</f>
        <v>0</v>
      </c>
      <c r="I5" s="178"/>
      <c r="J5" s="177">
        <f>SUM(J6:J14)</f>
        <v>2.6023544999999997</v>
      </c>
    </row>
    <row r="6" spans="1:10" ht="15" customHeight="1">
      <c r="A6" s="166" t="s">
        <v>1268</v>
      </c>
      <c r="B6" s="166"/>
      <c r="C6" s="166" t="s">
        <v>938</v>
      </c>
      <c r="D6" s="166" t="s">
        <v>939</v>
      </c>
      <c r="E6" s="166" t="s">
        <v>1269</v>
      </c>
      <c r="F6" s="180">
        <v>6.75</v>
      </c>
      <c r="G6" s="180"/>
      <c r="H6" s="537">
        <f aca="true" t="shared" si="0" ref="H6:H14">ROUND(F6*G6,2)</f>
        <v>0</v>
      </c>
      <c r="I6" s="180">
        <v>0.0706</v>
      </c>
      <c r="J6" s="180">
        <f aca="true" t="shared" si="1" ref="J6:J14">F6*I6</f>
        <v>0.47655</v>
      </c>
    </row>
    <row r="7" spans="1:10" ht="15" customHeight="1">
      <c r="A7" s="166" t="s">
        <v>1270</v>
      </c>
      <c r="B7" s="166"/>
      <c r="C7" s="166" t="s">
        <v>940</v>
      </c>
      <c r="D7" s="166" t="s">
        <v>941</v>
      </c>
      <c r="E7" s="166" t="s">
        <v>1269</v>
      </c>
      <c r="F7" s="180">
        <v>3.2</v>
      </c>
      <c r="G7" s="180"/>
      <c r="H7" s="537">
        <f t="shared" si="0"/>
        <v>0</v>
      </c>
      <c r="I7" s="180">
        <v>0.04761</v>
      </c>
      <c r="J7" s="180">
        <f t="shared" si="1"/>
        <v>0.15235200000000002</v>
      </c>
    </row>
    <row r="8" spans="1:10" ht="15" customHeight="1">
      <c r="A8" s="166" t="s">
        <v>1271</v>
      </c>
      <c r="B8" s="166"/>
      <c r="C8" s="166" t="s">
        <v>942</v>
      </c>
      <c r="D8" s="166" t="s">
        <v>943</v>
      </c>
      <c r="E8" s="166" t="s">
        <v>1372</v>
      </c>
      <c r="F8" s="180">
        <v>3</v>
      </c>
      <c r="G8" s="180"/>
      <c r="H8" s="537">
        <f t="shared" si="0"/>
        <v>0</v>
      </c>
      <c r="I8" s="180">
        <v>0.05332</v>
      </c>
      <c r="J8" s="180">
        <f t="shared" si="1"/>
        <v>0.15996</v>
      </c>
    </row>
    <row r="9" spans="1:10" ht="15" customHeight="1">
      <c r="A9" s="166" t="s">
        <v>1272</v>
      </c>
      <c r="B9" s="166"/>
      <c r="C9" s="166" t="s">
        <v>944</v>
      </c>
      <c r="D9" s="166" t="s">
        <v>945</v>
      </c>
      <c r="E9" s="166" t="s">
        <v>1372</v>
      </c>
      <c r="F9" s="180">
        <v>5</v>
      </c>
      <c r="G9" s="180"/>
      <c r="H9" s="537">
        <f t="shared" si="0"/>
        <v>0</v>
      </c>
      <c r="I9" s="180">
        <v>0.00342</v>
      </c>
      <c r="J9" s="180">
        <f t="shared" si="1"/>
        <v>0.0171</v>
      </c>
    </row>
    <row r="10" spans="1:10" ht="15" customHeight="1">
      <c r="A10" s="166" t="s">
        <v>1273</v>
      </c>
      <c r="B10" s="166"/>
      <c r="C10" s="166" t="s">
        <v>946</v>
      </c>
      <c r="D10" s="166" t="s">
        <v>947</v>
      </c>
      <c r="E10" s="166" t="s">
        <v>1372</v>
      </c>
      <c r="F10" s="180">
        <v>9</v>
      </c>
      <c r="G10" s="180"/>
      <c r="H10" s="537">
        <f t="shared" si="0"/>
        <v>0</v>
      </c>
      <c r="I10" s="180">
        <v>0.01419</v>
      </c>
      <c r="J10" s="180">
        <f t="shared" si="1"/>
        <v>0.12771</v>
      </c>
    </row>
    <row r="11" spans="1:10" s="638" customFormat="1" ht="15" customHeight="1">
      <c r="A11" s="635" t="s">
        <v>1274</v>
      </c>
      <c r="B11" s="635"/>
      <c r="C11" s="640" t="s">
        <v>577</v>
      </c>
      <c r="D11" s="640" t="s">
        <v>578</v>
      </c>
      <c r="E11" s="640" t="s">
        <v>1282</v>
      </c>
      <c r="F11" s="636">
        <v>18.4</v>
      </c>
      <c r="G11" s="636"/>
      <c r="H11" s="639">
        <f t="shared" si="0"/>
        <v>0</v>
      </c>
      <c r="I11" s="636">
        <v>0.02</v>
      </c>
      <c r="J11" s="636">
        <f t="shared" si="1"/>
        <v>0.368</v>
      </c>
    </row>
    <row r="12" spans="1:10" ht="15" customHeight="1">
      <c r="A12" s="166" t="s">
        <v>1276</v>
      </c>
      <c r="B12" s="166"/>
      <c r="C12" s="166" t="s">
        <v>76</v>
      </c>
      <c r="D12" s="166" t="s">
        <v>77</v>
      </c>
      <c r="E12" s="166" t="s">
        <v>1269</v>
      </c>
      <c r="F12" s="180">
        <v>25</v>
      </c>
      <c r="G12" s="180"/>
      <c r="H12" s="537">
        <f t="shared" si="0"/>
        <v>0</v>
      </c>
      <c r="I12" s="180">
        <v>0.03767</v>
      </c>
      <c r="J12" s="180">
        <f t="shared" si="1"/>
        <v>0.9417500000000001</v>
      </c>
    </row>
    <row r="13" spans="1:10" s="737" customFormat="1" ht="15" customHeight="1">
      <c r="A13" s="166" t="s">
        <v>1278</v>
      </c>
      <c r="B13" s="166"/>
      <c r="C13" s="738" t="s">
        <v>1880</v>
      </c>
      <c r="D13" s="738" t="s">
        <v>1881</v>
      </c>
      <c r="E13" s="738" t="s">
        <v>1269</v>
      </c>
      <c r="F13" s="739">
        <v>13.15</v>
      </c>
      <c r="G13" s="739"/>
      <c r="H13" s="538">
        <f t="shared" si="0"/>
        <v>0</v>
      </c>
      <c r="I13" s="187">
        <v>0.02528</v>
      </c>
      <c r="J13" s="187">
        <f t="shared" si="1"/>
        <v>0.332432</v>
      </c>
    </row>
    <row r="14" spans="1:10" ht="15" customHeight="1">
      <c r="A14" s="166" t="s">
        <v>1279</v>
      </c>
      <c r="B14" s="166"/>
      <c r="C14" s="166" t="s">
        <v>762</v>
      </c>
      <c r="D14" s="166" t="s">
        <v>1016</v>
      </c>
      <c r="E14" s="166" t="s">
        <v>1269</v>
      </c>
      <c r="F14" s="187">
        <v>1.95</v>
      </c>
      <c r="G14" s="180"/>
      <c r="H14" s="537">
        <f t="shared" si="0"/>
        <v>0</v>
      </c>
      <c r="I14" s="180">
        <v>0.01359</v>
      </c>
      <c r="J14" s="180">
        <f t="shared" si="1"/>
        <v>0.0265005</v>
      </c>
    </row>
    <row r="15" spans="1:10" ht="15" customHeight="1">
      <c r="A15" s="181"/>
      <c r="B15" s="181"/>
      <c r="C15" s="182" t="s">
        <v>1532</v>
      </c>
      <c r="D15" s="182" t="s">
        <v>948</v>
      </c>
      <c r="E15" s="609"/>
      <c r="F15" s="609"/>
      <c r="G15" s="609"/>
      <c r="H15" s="179">
        <f>SUM(H16:H23)</f>
        <v>0</v>
      </c>
      <c r="I15" s="174"/>
      <c r="J15" s="179">
        <f>SUM(J16:J23)</f>
        <v>12.767932499999999</v>
      </c>
    </row>
    <row r="16" spans="1:10" ht="15" customHeight="1">
      <c r="A16" s="203" t="s">
        <v>1280</v>
      </c>
      <c r="B16" s="166"/>
      <c r="C16" s="166" t="s">
        <v>949</v>
      </c>
      <c r="D16" s="185" t="s">
        <v>1032</v>
      </c>
      <c r="E16" s="185" t="s">
        <v>1269</v>
      </c>
      <c r="F16" s="187">
        <v>38.18</v>
      </c>
      <c r="G16" s="187"/>
      <c r="H16" s="537">
        <f aca="true" t="shared" si="2" ref="H16:H23">ROUND(F16*G16,2)</f>
        <v>0</v>
      </c>
      <c r="I16" s="180">
        <v>0.05123</v>
      </c>
      <c r="J16" s="180">
        <f aca="true" t="shared" si="3" ref="J16:J23">F16*I16</f>
        <v>1.9559613999999999</v>
      </c>
    </row>
    <row r="17" spans="1:10" ht="15" customHeight="1">
      <c r="A17" s="203" t="s">
        <v>1281</v>
      </c>
      <c r="B17" s="166"/>
      <c r="C17" s="166" t="s">
        <v>950</v>
      </c>
      <c r="D17" s="185" t="s">
        <v>1033</v>
      </c>
      <c r="E17" s="185" t="s">
        <v>1269</v>
      </c>
      <c r="F17" s="187">
        <v>129.72</v>
      </c>
      <c r="G17" s="187"/>
      <c r="H17" s="537">
        <f t="shared" si="2"/>
        <v>0</v>
      </c>
      <c r="I17" s="180">
        <v>0.06002</v>
      </c>
      <c r="J17" s="180">
        <f t="shared" si="3"/>
        <v>7.7857943999999994</v>
      </c>
    </row>
    <row r="18" spans="1:10" ht="15" customHeight="1">
      <c r="A18" s="203" t="s">
        <v>1283</v>
      </c>
      <c r="B18" s="166"/>
      <c r="C18" s="166" t="s">
        <v>951</v>
      </c>
      <c r="D18" s="166" t="s">
        <v>100</v>
      </c>
      <c r="E18" s="166" t="s">
        <v>1372</v>
      </c>
      <c r="F18" s="180">
        <v>15</v>
      </c>
      <c r="G18" s="180"/>
      <c r="H18" s="537">
        <f t="shared" si="2"/>
        <v>0</v>
      </c>
      <c r="I18" s="180">
        <v>0.01374</v>
      </c>
      <c r="J18" s="180">
        <f t="shared" si="3"/>
        <v>0.2061</v>
      </c>
    </row>
    <row r="19" spans="1:10" ht="15" customHeight="1">
      <c r="A19" s="203" t="s">
        <v>1285</v>
      </c>
      <c r="B19" s="166"/>
      <c r="C19" s="166" t="s">
        <v>952</v>
      </c>
      <c r="D19" s="166" t="s">
        <v>1346</v>
      </c>
      <c r="E19" s="166" t="s">
        <v>1269</v>
      </c>
      <c r="F19" s="180">
        <v>5.5</v>
      </c>
      <c r="G19" s="180"/>
      <c r="H19" s="537">
        <f t="shared" si="2"/>
        <v>0</v>
      </c>
      <c r="I19" s="180">
        <v>0.10712</v>
      </c>
      <c r="J19" s="180">
        <f t="shared" si="3"/>
        <v>0.58916</v>
      </c>
    </row>
    <row r="20" spans="1:10" ht="15" customHeight="1">
      <c r="A20" s="203" t="s">
        <v>1286</v>
      </c>
      <c r="B20" s="166"/>
      <c r="C20" s="166" t="s">
        <v>95</v>
      </c>
      <c r="D20" s="166" t="s">
        <v>953</v>
      </c>
      <c r="E20" s="166" t="s">
        <v>1282</v>
      </c>
      <c r="F20" s="180">
        <v>75</v>
      </c>
      <c r="G20" s="180"/>
      <c r="H20" s="537">
        <f t="shared" si="2"/>
        <v>0</v>
      </c>
      <c r="I20" s="180">
        <v>0.00238</v>
      </c>
      <c r="J20" s="180">
        <f t="shared" si="3"/>
        <v>0.17850000000000002</v>
      </c>
    </row>
    <row r="21" spans="1:10" s="741" customFormat="1" ht="15" customHeight="1">
      <c r="A21" s="740" t="s">
        <v>1287</v>
      </c>
      <c r="B21" s="740"/>
      <c r="C21" s="185" t="s">
        <v>667</v>
      </c>
      <c r="D21" s="185" t="s">
        <v>668</v>
      </c>
      <c r="E21" s="185" t="s">
        <v>1269</v>
      </c>
      <c r="F21" s="187">
        <v>38.18</v>
      </c>
      <c r="G21" s="187"/>
      <c r="H21" s="187">
        <f t="shared" si="2"/>
        <v>0</v>
      </c>
      <c r="I21" s="187">
        <v>0.00238</v>
      </c>
      <c r="J21" s="187">
        <f t="shared" si="3"/>
        <v>0.0908684</v>
      </c>
    </row>
    <row r="22" spans="1:10" ht="15" customHeight="1">
      <c r="A22" s="203" t="s">
        <v>1288</v>
      </c>
      <c r="B22" s="166"/>
      <c r="C22" s="166" t="s">
        <v>1080</v>
      </c>
      <c r="D22" s="166" t="s">
        <v>954</v>
      </c>
      <c r="E22" s="166" t="s">
        <v>1275</v>
      </c>
      <c r="F22" s="187">
        <v>0.65</v>
      </c>
      <c r="G22" s="180"/>
      <c r="H22" s="537">
        <f t="shared" si="2"/>
        <v>0</v>
      </c>
      <c r="I22" s="180">
        <v>2.45329</v>
      </c>
      <c r="J22" s="180">
        <f t="shared" si="3"/>
        <v>1.5946385</v>
      </c>
    </row>
    <row r="23" spans="1:10" ht="15" customHeight="1">
      <c r="A23" s="203" t="s">
        <v>1289</v>
      </c>
      <c r="B23" s="166"/>
      <c r="C23" s="166" t="s">
        <v>1017</v>
      </c>
      <c r="D23" s="185" t="s">
        <v>1034</v>
      </c>
      <c r="E23" s="166" t="s">
        <v>1269</v>
      </c>
      <c r="F23" s="180">
        <v>38.18</v>
      </c>
      <c r="G23" s="180"/>
      <c r="H23" s="537">
        <f t="shared" si="2"/>
        <v>0</v>
      </c>
      <c r="I23" s="180">
        <v>0.00961</v>
      </c>
      <c r="J23" s="180">
        <f t="shared" si="3"/>
        <v>0.3669098</v>
      </c>
    </row>
    <row r="24" spans="1:10" ht="15" customHeight="1">
      <c r="A24" s="181"/>
      <c r="B24" s="181"/>
      <c r="C24" s="182" t="s">
        <v>1523</v>
      </c>
      <c r="D24" s="182" t="s">
        <v>960</v>
      </c>
      <c r="E24" s="609"/>
      <c r="F24" s="609"/>
      <c r="G24" s="609"/>
      <c r="H24" s="179">
        <f>SUM(H25:H29)</f>
        <v>0</v>
      </c>
      <c r="I24" s="174"/>
      <c r="J24" s="179">
        <f>SUM(J25:J29)</f>
        <v>0.5455784</v>
      </c>
    </row>
    <row r="25" spans="1:10" ht="15" customHeight="1">
      <c r="A25" s="203" t="s">
        <v>1290</v>
      </c>
      <c r="B25" s="166"/>
      <c r="C25" s="166" t="s">
        <v>961</v>
      </c>
      <c r="D25" s="166" t="s">
        <v>962</v>
      </c>
      <c r="E25" s="166" t="s">
        <v>1269</v>
      </c>
      <c r="F25" s="180">
        <v>6.66</v>
      </c>
      <c r="G25" s="180"/>
      <c r="H25" s="537">
        <f>ROUND(F25*G25,2)</f>
        <v>0</v>
      </c>
      <c r="I25" s="180">
        <v>0.01884</v>
      </c>
      <c r="J25" s="180">
        <f>F25*I25</f>
        <v>0.12547439999999999</v>
      </c>
    </row>
    <row r="26" spans="1:10" s="189" customFormat="1" ht="15" customHeight="1">
      <c r="A26" s="203" t="s">
        <v>1291</v>
      </c>
      <c r="B26" s="185" t="s">
        <v>1393</v>
      </c>
      <c r="C26" s="185" t="s">
        <v>1065</v>
      </c>
      <c r="D26" s="186" t="s">
        <v>1030</v>
      </c>
      <c r="E26" s="185" t="s">
        <v>1269</v>
      </c>
      <c r="F26" s="187">
        <v>6.2</v>
      </c>
      <c r="G26" s="187"/>
      <c r="H26" s="538">
        <f>ROUND(F26*G26,2)</f>
        <v>0</v>
      </c>
      <c r="I26" s="187">
        <v>0.004</v>
      </c>
      <c r="J26" s="188">
        <f>F26*I26</f>
        <v>0.024800000000000003</v>
      </c>
    </row>
    <row r="27" spans="1:10" ht="15" customHeight="1">
      <c r="A27" s="203" t="s">
        <v>1292</v>
      </c>
      <c r="B27" s="166"/>
      <c r="C27" s="166" t="s">
        <v>963</v>
      </c>
      <c r="D27" s="166" t="s">
        <v>964</v>
      </c>
      <c r="E27" s="166" t="s">
        <v>1269</v>
      </c>
      <c r="F27" s="180">
        <v>31.52</v>
      </c>
      <c r="G27" s="180"/>
      <c r="H27" s="537">
        <f>ROUND(F27*G27,2)</f>
        <v>0</v>
      </c>
      <c r="I27" s="180">
        <v>0.00788</v>
      </c>
      <c r="J27" s="180">
        <f>F27*I27</f>
        <v>0.2483776</v>
      </c>
    </row>
    <row r="28" spans="1:10" ht="15" customHeight="1">
      <c r="A28" s="203" t="s">
        <v>1293</v>
      </c>
      <c r="B28" s="166"/>
      <c r="C28" s="166" t="s">
        <v>965</v>
      </c>
      <c r="D28" s="166" t="s">
        <v>966</v>
      </c>
      <c r="E28" s="166" t="s">
        <v>1269</v>
      </c>
      <c r="F28" s="180">
        <v>31.52</v>
      </c>
      <c r="G28" s="180"/>
      <c r="H28" s="537">
        <f>ROUND(F28*G28,2)</f>
        <v>0</v>
      </c>
      <c r="I28" s="180">
        <v>1E-05</v>
      </c>
      <c r="J28" s="180">
        <f>F28*I28</f>
        <v>0.0003152</v>
      </c>
    </row>
    <row r="29" spans="1:10" ht="15" customHeight="1">
      <c r="A29" s="203" t="s">
        <v>1294</v>
      </c>
      <c r="B29" s="166"/>
      <c r="C29" s="166" t="s">
        <v>1018</v>
      </c>
      <c r="D29" s="166" t="s">
        <v>1019</v>
      </c>
      <c r="E29" s="166" t="s">
        <v>1269</v>
      </c>
      <c r="F29" s="180">
        <v>38.18</v>
      </c>
      <c r="G29" s="180"/>
      <c r="H29" s="537">
        <f>ROUND(F29*G29,2)</f>
        <v>0</v>
      </c>
      <c r="I29" s="180">
        <v>0.00384</v>
      </c>
      <c r="J29" s="180">
        <f>F29*I29</f>
        <v>0.1466112</v>
      </c>
    </row>
    <row r="30" spans="1:10" ht="15" customHeight="1">
      <c r="A30" s="181"/>
      <c r="B30" s="181"/>
      <c r="C30" s="182" t="s">
        <v>970</v>
      </c>
      <c r="D30" s="182" t="s">
        <v>971</v>
      </c>
      <c r="E30" s="609"/>
      <c r="F30" s="609"/>
      <c r="G30" s="609"/>
      <c r="H30" s="179">
        <f>SUM(H31:H37)</f>
        <v>0</v>
      </c>
      <c r="I30" s="174"/>
      <c r="J30" s="179">
        <f>SUM(J31:J37)</f>
        <v>1.6252284</v>
      </c>
    </row>
    <row r="31" spans="1:10" ht="15" customHeight="1">
      <c r="A31" s="203" t="s">
        <v>1295</v>
      </c>
      <c r="B31" s="166"/>
      <c r="C31" s="166" t="s">
        <v>972</v>
      </c>
      <c r="D31" s="185" t="s">
        <v>973</v>
      </c>
      <c r="E31" s="166" t="s">
        <v>1269</v>
      </c>
      <c r="F31" s="180">
        <v>25.44</v>
      </c>
      <c r="G31" s="180"/>
      <c r="H31" s="537">
        <f aca="true" t="shared" si="4" ref="H31:H37">ROUND(F31*G31,2)</f>
        <v>0</v>
      </c>
      <c r="I31" s="180">
        <v>0.05441</v>
      </c>
      <c r="J31" s="180">
        <f aca="true" t="shared" si="5" ref="J31:J37">F31*I31</f>
        <v>1.3841904</v>
      </c>
    </row>
    <row r="32" spans="1:10" ht="15" customHeight="1">
      <c r="A32" s="203" t="s">
        <v>1296</v>
      </c>
      <c r="B32" s="166"/>
      <c r="C32" s="166" t="s">
        <v>974</v>
      </c>
      <c r="D32" s="185" t="s">
        <v>1035</v>
      </c>
      <c r="E32" s="166" t="s">
        <v>1269</v>
      </c>
      <c r="F32" s="180">
        <v>6.66</v>
      </c>
      <c r="G32" s="180"/>
      <c r="H32" s="537">
        <f t="shared" si="4"/>
        <v>0</v>
      </c>
      <c r="I32" s="180">
        <v>0.0132</v>
      </c>
      <c r="J32" s="180">
        <f t="shared" si="5"/>
        <v>0.087912</v>
      </c>
    </row>
    <row r="33" spans="1:10" ht="15" customHeight="1">
      <c r="A33" s="203" t="s">
        <v>1297</v>
      </c>
      <c r="B33" s="166"/>
      <c r="C33" s="166" t="s">
        <v>975</v>
      </c>
      <c r="D33" s="185" t="s">
        <v>1909</v>
      </c>
      <c r="E33" s="166" t="s">
        <v>1269</v>
      </c>
      <c r="F33" s="180">
        <v>197.9</v>
      </c>
      <c r="G33" s="187"/>
      <c r="H33" s="537">
        <f t="shared" si="4"/>
        <v>0</v>
      </c>
      <c r="I33" s="180">
        <v>0.00014</v>
      </c>
      <c r="J33" s="180">
        <f t="shared" si="5"/>
        <v>0.027705999999999998</v>
      </c>
    </row>
    <row r="34" spans="1:10" s="191" customFormat="1" ht="15" customHeight="1">
      <c r="A34" s="203" t="s">
        <v>1298</v>
      </c>
      <c r="B34" s="32" t="s">
        <v>1393</v>
      </c>
      <c r="C34" s="32" t="s">
        <v>1092</v>
      </c>
      <c r="D34" s="186" t="s">
        <v>1031</v>
      </c>
      <c r="E34" s="32" t="s">
        <v>1269</v>
      </c>
      <c r="F34" s="31">
        <v>25</v>
      </c>
      <c r="G34" s="31"/>
      <c r="H34" s="539">
        <f t="shared" si="4"/>
        <v>0</v>
      </c>
      <c r="I34" s="31">
        <v>4E-05</v>
      </c>
      <c r="J34" s="190">
        <f t="shared" si="5"/>
        <v>0.001</v>
      </c>
    </row>
    <row r="35" spans="1:10" ht="15" customHeight="1">
      <c r="A35" s="203" t="s">
        <v>1300</v>
      </c>
      <c r="B35" s="166"/>
      <c r="C35" s="166" t="s">
        <v>765</v>
      </c>
      <c r="D35" s="185" t="s">
        <v>694</v>
      </c>
      <c r="E35" s="166" t="s">
        <v>1372</v>
      </c>
      <c r="F35" s="180">
        <v>1</v>
      </c>
      <c r="G35" s="180"/>
      <c r="H35" s="537">
        <f t="shared" si="4"/>
        <v>0</v>
      </c>
      <c r="I35" s="180">
        <v>0.06442</v>
      </c>
      <c r="J35" s="180">
        <f t="shared" si="5"/>
        <v>0.06442</v>
      </c>
    </row>
    <row r="36" spans="1:10" ht="15" customHeight="1">
      <c r="A36" s="203" t="s">
        <v>1299</v>
      </c>
      <c r="B36" s="166"/>
      <c r="C36" s="166" t="s">
        <v>978</v>
      </c>
      <c r="D36" s="185" t="s">
        <v>1036</v>
      </c>
      <c r="E36" s="166" t="s">
        <v>1372</v>
      </c>
      <c r="F36" s="180">
        <v>1</v>
      </c>
      <c r="G36" s="180"/>
      <c r="H36" s="537">
        <f t="shared" si="4"/>
        <v>0</v>
      </c>
      <c r="I36" s="180">
        <v>0.02</v>
      </c>
      <c r="J36" s="180">
        <f t="shared" si="5"/>
        <v>0.02</v>
      </c>
    </row>
    <row r="37" spans="1:10" ht="15" customHeight="1">
      <c r="A37" s="203" t="s">
        <v>1301</v>
      </c>
      <c r="B37" s="166"/>
      <c r="C37" s="166" t="s">
        <v>980</v>
      </c>
      <c r="D37" s="166" t="s">
        <v>693</v>
      </c>
      <c r="E37" s="166" t="s">
        <v>1372</v>
      </c>
      <c r="F37" s="180">
        <v>2</v>
      </c>
      <c r="G37" s="180"/>
      <c r="H37" s="537">
        <f t="shared" si="4"/>
        <v>0</v>
      </c>
      <c r="I37" s="180">
        <v>0.02</v>
      </c>
      <c r="J37" s="180">
        <f t="shared" si="5"/>
        <v>0.04</v>
      </c>
    </row>
    <row r="38" spans="1:10" ht="15" customHeight="1">
      <c r="A38" s="181"/>
      <c r="B38" s="181"/>
      <c r="C38" s="182" t="s">
        <v>1428</v>
      </c>
      <c r="D38" s="182" t="s">
        <v>981</v>
      </c>
      <c r="E38" s="609"/>
      <c r="F38" s="609"/>
      <c r="G38" s="609"/>
      <c r="H38" s="179">
        <f>SUM(H39:H42)</f>
        <v>0</v>
      </c>
      <c r="I38" s="174"/>
      <c r="J38" s="179">
        <f>SUM(J39:J42)</f>
        <v>0.1655272</v>
      </c>
    </row>
    <row r="39" spans="1:10" ht="15" customHeight="1">
      <c r="A39" s="203" t="s">
        <v>1302</v>
      </c>
      <c r="B39" s="166"/>
      <c r="C39" s="166" t="s">
        <v>131</v>
      </c>
      <c r="D39" s="166" t="s">
        <v>1741</v>
      </c>
      <c r="E39" s="166" t="s">
        <v>1269</v>
      </c>
      <c r="F39" s="180">
        <v>38.18</v>
      </c>
      <c r="G39" s="180"/>
      <c r="H39" s="537">
        <f>ROUND(F39*G39,2)</f>
        <v>0</v>
      </c>
      <c r="I39" s="180">
        <v>4E-05</v>
      </c>
      <c r="J39" s="180">
        <f>F39*I39</f>
        <v>0.0015272</v>
      </c>
    </row>
    <row r="40" spans="1:10" ht="15" customHeight="1">
      <c r="A40" s="203" t="s">
        <v>1309</v>
      </c>
      <c r="B40" s="166"/>
      <c r="C40" s="166" t="s">
        <v>1090</v>
      </c>
      <c r="D40" s="166" t="s">
        <v>1089</v>
      </c>
      <c r="E40" s="166" t="s">
        <v>1372</v>
      </c>
      <c r="F40" s="180">
        <v>7</v>
      </c>
      <c r="G40" s="180"/>
      <c r="H40" s="537">
        <f>ROUND(F40*G40,2)</f>
        <v>0</v>
      </c>
      <c r="I40" s="180">
        <v>0.0117</v>
      </c>
      <c r="J40" s="180">
        <f>F40*I40</f>
        <v>0.0819</v>
      </c>
    </row>
    <row r="41" spans="1:10" ht="15" customHeight="1">
      <c r="A41" s="203" t="s">
        <v>1310</v>
      </c>
      <c r="B41" s="166"/>
      <c r="C41" s="166" t="s">
        <v>1088</v>
      </c>
      <c r="D41" s="166" t="s">
        <v>1087</v>
      </c>
      <c r="E41" s="166" t="s">
        <v>1372</v>
      </c>
      <c r="F41" s="180">
        <v>5</v>
      </c>
      <c r="G41" s="180"/>
      <c r="H41" s="537">
        <f>ROUND(F41*G41,2)</f>
        <v>0</v>
      </c>
      <c r="I41" s="180">
        <v>0.01638</v>
      </c>
      <c r="J41" s="180">
        <f>F41*I41</f>
        <v>0.0819</v>
      </c>
    </row>
    <row r="42" spans="1:10" ht="15" customHeight="1">
      <c r="A42" s="203" t="s">
        <v>1311</v>
      </c>
      <c r="B42" s="166"/>
      <c r="C42" s="166" t="s">
        <v>982</v>
      </c>
      <c r="D42" s="166" t="s">
        <v>983</v>
      </c>
      <c r="E42" s="166" t="s">
        <v>1372</v>
      </c>
      <c r="F42" s="180">
        <v>20</v>
      </c>
      <c r="G42" s="180"/>
      <c r="H42" s="537">
        <f>ROUND(F42*G42,2)</f>
        <v>0</v>
      </c>
      <c r="I42" s="180">
        <v>1E-05</v>
      </c>
      <c r="J42" s="180">
        <f>F42*I42</f>
        <v>0.0002</v>
      </c>
    </row>
    <row r="43" spans="1:10" ht="15" customHeight="1">
      <c r="A43" s="181"/>
      <c r="B43" s="181"/>
      <c r="C43" s="182" t="s">
        <v>1425</v>
      </c>
      <c r="D43" s="182" t="s">
        <v>1482</v>
      </c>
      <c r="E43" s="609"/>
      <c r="F43" s="609"/>
      <c r="G43" s="609"/>
      <c r="H43" s="179">
        <f>SUM(H44:H65)</f>
        <v>0</v>
      </c>
      <c r="I43" s="174"/>
      <c r="J43" s="179">
        <f>SUM(J44:J65)</f>
        <v>17.964290000000002</v>
      </c>
    </row>
    <row r="44" spans="1:10" ht="15" customHeight="1">
      <c r="A44" s="203" t="s">
        <v>1312</v>
      </c>
      <c r="B44" s="166"/>
      <c r="C44" s="166" t="s">
        <v>984</v>
      </c>
      <c r="D44" s="166" t="s">
        <v>1021</v>
      </c>
      <c r="E44" s="166" t="s">
        <v>1269</v>
      </c>
      <c r="F44" s="180">
        <v>6.5</v>
      </c>
      <c r="G44" s="180"/>
      <c r="H44" s="537">
        <f aca="true" t="shared" si="6" ref="H44:H65">ROUND(F44*G44,2)</f>
        <v>0</v>
      </c>
      <c r="I44" s="180">
        <v>0.02</v>
      </c>
      <c r="J44" s="180">
        <f aca="true" t="shared" si="7" ref="J44:J65">F44*I44</f>
        <v>0.13</v>
      </c>
    </row>
    <row r="45" spans="1:10" ht="15" customHeight="1">
      <c r="A45" s="203" t="s">
        <v>1313</v>
      </c>
      <c r="B45" s="166"/>
      <c r="C45" s="166" t="s">
        <v>986</v>
      </c>
      <c r="D45" s="166" t="s">
        <v>1020</v>
      </c>
      <c r="E45" s="166" t="s">
        <v>1269</v>
      </c>
      <c r="F45" s="180">
        <v>33.64</v>
      </c>
      <c r="G45" s="180"/>
      <c r="H45" s="537">
        <f t="shared" si="6"/>
        <v>0</v>
      </c>
      <c r="I45" s="180">
        <v>0.001</v>
      </c>
      <c r="J45" s="180">
        <f t="shared" si="7"/>
        <v>0.03364</v>
      </c>
    </row>
    <row r="46" spans="1:10" ht="15" customHeight="1">
      <c r="A46" s="203" t="s">
        <v>1314</v>
      </c>
      <c r="B46" s="166"/>
      <c r="C46" s="166" t="s">
        <v>1448</v>
      </c>
      <c r="D46" s="166" t="s">
        <v>1447</v>
      </c>
      <c r="E46" s="166" t="s">
        <v>1275</v>
      </c>
      <c r="F46" s="180">
        <v>2.41</v>
      </c>
      <c r="G46" s="180"/>
      <c r="H46" s="537">
        <f t="shared" si="6"/>
        <v>0</v>
      </c>
      <c r="I46" s="180">
        <v>2.2</v>
      </c>
      <c r="J46" s="180">
        <f t="shared" si="7"/>
        <v>5.3020000000000005</v>
      </c>
    </row>
    <row r="47" spans="1:10" ht="15" customHeight="1">
      <c r="A47" s="203" t="s">
        <v>1315</v>
      </c>
      <c r="B47" s="166"/>
      <c r="C47" s="166" t="s">
        <v>863</v>
      </c>
      <c r="D47" s="166" t="s">
        <v>992</v>
      </c>
      <c r="E47" s="166" t="s">
        <v>1269</v>
      </c>
      <c r="F47" s="180">
        <v>20.6</v>
      </c>
      <c r="G47" s="180"/>
      <c r="H47" s="537">
        <f t="shared" si="6"/>
        <v>0</v>
      </c>
      <c r="I47" s="180">
        <v>0.131</v>
      </c>
      <c r="J47" s="180">
        <f t="shared" si="7"/>
        <v>2.6986000000000003</v>
      </c>
    </row>
    <row r="48" spans="1:10" ht="15" customHeight="1">
      <c r="A48" s="203" t="s">
        <v>1316</v>
      </c>
      <c r="B48" s="166"/>
      <c r="C48" s="166" t="s">
        <v>993</v>
      </c>
      <c r="D48" s="166" t="s">
        <v>994</v>
      </c>
      <c r="E48" s="166" t="s">
        <v>1269</v>
      </c>
      <c r="F48" s="180">
        <v>8</v>
      </c>
      <c r="G48" s="180"/>
      <c r="H48" s="537">
        <f t="shared" si="6"/>
        <v>0</v>
      </c>
      <c r="I48" s="180">
        <v>0.076</v>
      </c>
      <c r="J48" s="180">
        <f t="shared" si="7"/>
        <v>0.608</v>
      </c>
    </row>
    <row r="49" spans="1:10" ht="15" customHeight="1">
      <c r="A49" s="203" t="s">
        <v>1317</v>
      </c>
      <c r="B49" s="166"/>
      <c r="C49" s="166" t="s">
        <v>995</v>
      </c>
      <c r="D49" s="166" t="s">
        <v>996</v>
      </c>
      <c r="E49" s="166" t="s">
        <v>1269</v>
      </c>
      <c r="F49" s="180">
        <v>25.44</v>
      </c>
      <c r="G49" s="180"/>
      <c r="H49" s="537">
        <f t="shared" si="6"/>
        <v>0</v>
      </c>
      <c r="I49" s="180">
        <v>0.068</v>
      </c>
      <c r="J49" s="180">
        <f t="shared" si="7"/>
        <v>1.7299200000000001</v>
      </c>
    </row>
    <row r="50" spans="1:10" ht="15" customHeight="1">
      <c r="A50" s="203" t="s">
        <v>1318</v>
      </c>
      <c r="B50" s="166"/>
      <c r="C50" s="166" t="s">
        <v>997</v>
      </c>
      <c r="D50" s="185" t="s">
        <v>1037</v>
      </c>
      <c r="E50" s="166" t="s">
        <v>1269</v>
      </c>
      <c r="F50" s="180">
        <v>40.14</v>
      </c>
      <c r="G50" s="180"/>
      <c r="H50" s="537">
        <f t="shared" si="6"/>
        <v>0</v>
      </c>
      <c r="I50" s="180">
        <v>0.05</v>
      </c>
      <c r="J50" s="180">
        <f t="shared" si="7"/>
        <v>2.007</v>
      </c>
    </row>
    <row r="51" spans="1:10" ht="15" customHeight="1">
      <c r="A51" s="203" t="s">
        <v>1319</v>
      </c>
      <c r="B51" s="166"/>
      <c r="C51" s="166" t="s">
        <v>924</v>
      </c>
      <c r="D51" s="185" t="s">
        <v>1038</v>
      </c>
      <c r="E51" s="166" t="s">
        <v>1269</v>
      </c>
      <c r="F51" s="180">
        <v>93.88</v>
      </c>
      <c r="G51" s="180"/>
      <c r="H51" s="537">
        <f t="shared" si="6"/>
        <v>0</v>
      </c>
      <c r="I51" s="180">
        <v>0.046</v>
      </c>
      <c r="J51" s="180">
        <f t="shared" si="7"/>
        <v>4.31848</v>
      </c>
    </row>
    <row r="52" spans="1:10" ht="15" customHeight="1">
      <c r="A52" s="203" t="s">
        <v>1320</v>
      </c>
      <c r="B52" s="166"/>
      <c r="C52" s="166" t="s">
        <v>998</v>
      </c>
      <c r="D52" s="166" t="s">
        <v>999</v>
      </c>
      <c r="E52" s="166" t="s">
        <v>1282</v>
      </c>
      <c r="F52" s="180">
        <v>18</v>
      </c>
      <c r="G52" s="180"/>
      <c r="H52" s="537">
        <f t="shared" si="6"/>
        <v>0</v>
      </c>
      <c r="I52" s="180">
        <v>0.007</v>
      </c>
      <c r="J52" s="180">
        <f t="shared" si="7"/>
        <v>0.126</v>
      </c>
    </row>
    <row r="53" spans="1:10" ht="15" customHeight="1">
      <c r="A53" s="203" t="s">
        <v>1321</v>
      </c>
      <c r="B53" s="166"/>
      <c r="C53" s="166" t="s">
        <v>1000</v>
      </c>
      <c r="D53" s="166" t="s">
        <v>1001</v>
      </c>
      <c r="E53" s="166" t="s">
        <v>1372</v>
      </c>
      <c r="F53" s="180">
        <v>5</v>
      </c>
      <c r="G53" s="180"/>
      <c r="H53" s="537">
        <f t="shared" si="6"/>
        <v>0</v>
      </c>
      <c r="I53" s="180">
        <v>0.001</v>
      </c>
      <c r="J53" s="180">
        <f t="shared" si="7"/>
        <v>0.005</v>
      </c>
    </row>
    <row r="54" spans="1:10" ht="15" customHeight="1">
      <c r="A54" s="203" t="s">
        <v>1322</v>
      </c>
      <c r="B54" s="166"/>
      <c r="C54" s="166" t="s">
        <v>889</v>
      </c>
      <c r="D54" s="166" t="s">
        <v>1002</v>
      </c>
      <c r="E54" s="166" t="s">
        <v>1372</v>
      </c>
      <c r="F54" s="180">
        <v>5</v>
      </c>
      <c r="G54" s="180"/>
      <c r="H54" s="537">
        <f t="shared" si="6"/>
        <v>0</v>
      </c>
      <c r="I54" s="180">
        <v>0.004</v>
      </c>
      <c r="J54" s="180">
        <f t="shared" si="7"/>
        <v>0.02</v>
      </c>
    </row>
    <row r="55" spans="1:10" ht="15" customHeight="1">
      <c r="A55" s="203" t="s">
        <v>1323</v>
      </c>
      <c r="B55" s="166"/>
      <c r="C55" s="166" t="s">
        <v>893</v>
      </c>
      <c r="D55" s="166" t="s">
        <v>894</v>
      </c>
      <c r="E55" s="166" t="s">
        <v>1372</v>
      </c>
      <c r="F55" s="180">
        <v>5</v>
      </c>
      <c r="G55" s="180"/>
      <c r="H55" s="537">
        <f t="shared" si="6"/>
        <v>0</v>
      </c>
      <c r="I55" s="180">
        <v>0.025</v>
      </c>
      <c r="J55" s="180">
        <f t="shared" si="7"/>
        <v>0.125</v>
      </c>
    </row>
    <row r="56" spans="1:10" ht="15" customHeight="1">
      <c r="A56" s="203" t="s">
        <v>1324</v>
      </c>
      <c r="B56" s="166"/>
      <c r="C56" s="166" t="s">
        <v>897</v>
      </c>
      <c r="D56" s="166" t="s">
        <v>1003</v>
      </c>
      <c r="E56" s="166" t="s">
        <v>1372</v>
      </c>
      <c r="F56" s="180">
        <v>4</v>
      </c>
      <c r="G56" s="180"/>
      <c r="H56" s="537">
        <f t="shared" si="6"/>
        <v>0</v>
      </c>
      <c r="I56" s="180">
        <v>0.015</v>
      </c>
      <c r="J56" s="180">
        <f t="shared" si="7"/>
        <v>0.06</v>
      </c>
    </row>
    <row r="57" spans="1:10" ht="15" customHeight="1">
      <c r="A57" s="203" t="s">
        <v>1325</v>
      </c>
      <c r="B57" s="166"/>
      <c r="C57" s="166" t="s">
        <v>1004</v>
      </c>
      <c r="D57" s="166" t="s">
        <v>1005</v>
      </c>
      <c r="E57" s="166" t="s">
        <v>1372</v>
      </c>
      <c r="F57" s="180">
        <v>7</v>
      </c>
      <c r="G57" s="180"/>
      <c r="H57" s="537">
        <f t="shared" si="6"/>
        <v>0</v>
      </c>
      <c r="I57" s="180">
        <v>0.002</v>
      </c>
      <c r="J57" s="180">
        <f t="shared" si="7"/>
        <v>0.014</v>
      </c>
    </row>
    <row r="58" spans="1:10" ht="15" customHeight="1">
      <c r="A58" s="203" t="s">
        <v>1326</v>
      </c>
      <c r="B58" s="166"/>
      <c r="C58" s="166" t="s">
        <v>1474</v>
      </c>
      <c r="D58" s="166" t="s">
        <v>1473</v>
      </c>
      <c r="E58" s="166" t="s">
        <v>1372</v>
      </c>
      <c r="F58" s="180">
        <v>5</v>
      </c>
      <c r="G58" s="180"/>
      <c r="H58" s="537">
        <f t="shared" si="6"/>
        <v>0</v>
      </c>
      <c r="I58" s="180">
        <v>0.003</v>
      </c>
      <c r="J58" s="180">
        <f t="shared" si="7"/>
        <v>0.015</v>
      </c>
    </row>
    <row r="59" spans="1:10" ht="15" customHeight="1">
      <c r="A59" s="203" t="s">
        <v>1327</v>
      </c>
      <c r="B59" s="166"/>
      <c r="C59" s="166" t="s">
        <v>1006</v>
      </c>
      <c r="D59" s="166" t="s">
        <v>1007</v>
      </c>
      <c r="E59" s="166" t="s">
        <v>1282</v>
      </c>
      <c r="F59" s="180">
        <v>25</v>
      </c>
      <c r="G59" s="180"/>
      <c r="H59" s="537">
        <f t="shared" si="6"/>
        <v>0</v>
      </c>
      <c r="I59" s="180">
        <v>0.006</v>
      </c>
      <c r="J59" s="180">
        <f t="shared" si="7"/>
        <v>0.15</v>
      </c>
    </row>
    <row r="60" spans="1:10" ht="15" customHeight="1">
      <c r="A60" s="203" t="s">
        <v>1328</v>
      </c>
      <c r="B60" s="166"/>
      <c r="C60" s="166" t="s">
        <v>162</v>
      </c>
      <c r="D60" s="166" t="s">
        <v>163</v>
      </c>
      <c r="E60" s="166" t="s">
        <v>1282</v>
      </c>
      <c r="F60" s="180">
        <v>15</v>
      </c>
      <c r="G60" s="180"/>
      <c r="H60" s="537">
        <f t="shared" si="6"/>
        <v>0</v>
      </c>
      <c r="I60" s="180">
        <v>0.013</v>
      </c>
      <c r="J60" s="180">
        <f t="shared" si="7"/>
        <v>0.19499999999999998</v>
      </c>
    </row>
    <row r="61" spans="1:10" ht="15" customHeight="1">
      <c r="A61" s="203" t="s">
        <v>1329</v>
      </c>
      <c r="B61" s="166"/>
      <c r="C61" s="166" t="s">
        <v>908</v>
      </c>
      <c r="D61" s="166" t="s">
        <v>1008</v>
      </c>
      <c r="E61" s="166" t="s">
        <v>1282</v>
      </c>
      <c r="F61" s="180">
        <v>5</v>
      </c>
      <c r="G61" s="180"/>
      <c r="H61" s="537">
        <f t="shared" si="6"/>
        <v>0</v>
      </c>
      <c r="I61" s="180">
        <v>0.027</v>
      </c>
      <c r="J61" s="180">
        <f t="shared" si="7"/>
        <v>0.135</v>
      </c>
    </row>
    <row r="62" spans="1:10" ht="15" customHeight="1">
      <c r="A62" s="203" t="s">
        <v>1330</v>
      </c>
      <c r="B62" s="166"/>
      <c r="C62" s="166" t="s">
        <v>910</v>
      </c>
      <c r="D62" s="166" t="s">
        <v>1009</v>
      </c>
      <c r="E62" s="166" t="s">
        <v>1282</v>
      </c>
      <c r="F62" s="180">
        <v>3</v>
      </c>
      <c r="G62" s="180"/>
      <c r="H62" s="537">
        <f t="shared" si="6"/>
        <v>0</v>
      </c>
      <c r="I62" s="180">
        <v>0.04</v>
      </c>
      <c r="J62" s="180">
        <f t="shared" si="7"/>
        <v>0.12</v>
      </c>
    </row>
    <row r="63" spans="1:10" ht="15" customHeight="1">
      <c r="A63" s="203" t="s">
        <v>1331</v>
      </c>
      <c r="B63" s="166"/>
      <c r="C63" s="166" t="s">
        <v>1010</v>
      </c>
      <c r="D63" s="166" t="s">
        <v>1011</v>
      </c>
      <c r="E63" s="166" t="s">
        <v>1282</v>
      </c>
      <c r="F63" s="180">
        <v>15</v>
      </c>
      <c r="G63" s="180"/>
      <c r="H63" s="537">
        <f t="shared" si="6"/>
        <v>0</v>
      </c>
      <c r="I63" s="180">
        <v>0.001</v>
      </c>
      <c r="J63" s="180">
        <f t="shared" si="7"/>
        <v>0.015</v>
      </c>
    </row>
    <row r="64" spans="1:10" ht="15" customHeight="1">
      <c r="A64" s="203" t="s">
        <v>1332</v>
      </c>
      <c r="B64" s="166"/>
      <c r="C64" s="166" t="s">
        <v>1012</v>
      </c>
      <c r="D64" s="166" t="s">
        <v>1013</v>
      </c>
      <c r="E64" s="166" t="s">
        <v>1282</v>
      </c>
      <c r="F64" s="180">
        <v>30</v>
      </c>
      <c r="G64" s="180"/>
      <c r="H64" s="537">
        <f t="shared" si="6"/>
        <v>0</v>
      </c>
      <c r="I64" s="180">
        <v>0.002</v>
      </c>
      <c r="J64" s="180">
        <f t="shared" si="7"/>
        <v>0.06</v>
      </c>
    </row>
    <row r="65" spans="1:10" ht="15" customHeight="1">
      <c r="A65" s="203" t="s">
        <v>1333</v>
      </c>
      <c r="B65" s="166"/>
      <c r="C65" s="166" t="s">
        <v>1014</v>
      </c>
      <c r="D65" s="166" t="s">
        <v>1015</v>
      </c>
      <c r="E65" s="166" t="s">
        <v>1370</v>
      </c>
      <c r="F65" s="180">
        <v>5</v>
      </c>
      <c r="G65" s="180"/>
      <c r="H65" s="537">
        <f t="shared" si="6"/>
        <v>0</v>
      </c>
      <c r="I65" s="180">
        <v>0.01933</v>
      </c>
      <c r="J65" s="180">
        <f t="shared" si="7"/>
        <v>0.09665</v>
      </c>
    </row>
    <row r="66" spans="1:10" ht="15" customHeight="1">
      <c r="A66" s="181"/>
      <c r="B66" s="181"/>
      <c r="C66" s="182" t="s">
        <v>1418</v>
      </c>
      <c r="D66" s="182" t="s">
        <v>1417</v>
      </c>
      <c r="E66" s="609"/>
      <c r="F66" s="609"/>
      <c r="G66" s="609"/>
      <c r="H66" s="179">
        <f>SUM(H67:H67)</f>
        <v>0</v>
      </c>
      <c r="I66" s="174"/>
      <c r="J66" s="179">
        <f>SUM(J67:J67)</f>
        <v>0</v>
      </c>
    </row>
    <row r="67" spans="1:12" ht="15" customHeight="1">
      <c r="A67" s="203" t="s">
        <v>1334</v>
      </c>
      <c r="B67" s="166"/>
      <c r="C67" s="166" t="s">
        <v>1415</v>
      </c>
      <c r="D67" s="166" t="s">
        <v>1414</v>
      </c>
      <c r="E67" s="166" t="s">
        <v>1306</v>
      </c>
      <c r="F67" s="180">
        <f>SUM(J5+J15+J24+J30+J38)</f>
        <v>17.706621</v>
      </c>
      <c r="G67" s="180"/>
      <c r="H67" s="537">
        <f>ROUND(F67*G67,2)</f>
        <v>0</v>
      </c>
      <c r="I67" s="180">
        <v>0</v>
      </c>
      <c r="J67" s="180">
        <f>F67*I67</f>
        <v>0</v>
      </c>
      <c r="L67" s="611"/>
    </row>
    <row r="68" spans="1:10" ht="15" customHeight="1">
      <c r="A68" s="181"/>
      <c r="B68" s="181"/>
      <c r="C68" s="182" t="s">
        <v>1413</v>
      </c>
      <c r="D68" s="182" t="s">
        <v>1412</v>
      </c>
      <c r="E68" s="609"/>
      <c r="F68" s="609"/>
      <c r="G68" s="609"/>
      <c r="H68" s="179">
        <f>SUM(H69:H73)</f>
        <v>0</v>
      </c>
      <c r="I68" s="174"/>
      <c r="J68" s="179">
        <f>SUM(J69:J73)</f>
        <v>0</v>
      </c>
    </row>
    <row r="69" spans="1:10" ht="15" customHeight="1">
      <c r="A69" s="203" t="s">
        <v>1335</v>
      </c>
      <c r="B69" s="166"/>
      <c r="C69" s="166" t="s">
        <v>1404</v>
      </c>
      <c r="D69" s="166" t="s">
        <v>1403</v>
      </c>
      <c r="E69" s="166" t="s">
        <v>1306</v>
      </c>
      <c r="F69" s="180">
        <v>18</v>
      </c>
      <c r="G69" s="180"/>
      <c r="H69" s="537">
        <f>ROUND(F69*G69,2)</f>
        <v>0</v>
      </c>
      <c r="I69" s="180">
        <v>0</v>
      </c>
      <c r="J69" s="180">
        <f>F69*I69</f>
        <v>0</v>
      </c>
    </row>
    <row r="70" spans="1:10" ht="15" customHeight="1">
      <c r="A70" s="203" t="s">
        <v>1389</v>
      </c>
      <c r="B70" s="166"/>
      <c r="C70" s="166" t="s">
        <v>1401</v>
      </c>
      <c r="D70" s="166" t="s">
        <v>1400</v>
      </c>
      <c r="E70" s="166" t="s">
        <v>1306</v>
      </c>
      <c r="F70" s="180">
        <v>18</v>
      </c>
      <c r="G70" s="180"/>
      <c r="H70" s="537">
        <f>ROUND(F70*G70,2)</f>
        <v>0</v>
      </c>
      <c r="I70" s="180">
        <v>0</v>
      </c>
      <c r="J70" s="180">
        <f>F70*I70</f>
        <v>0</v>
      </c>
    </row>
    <row r="71" spans="1:10" ht="15" customHeight="1">
      <c r="A71" s="203" t="s">
        <v>1390</v>
      </c>
      <c r="B71" s="166"/>
      <c r="C71" s="166" t="s">
        <v>1398</v>
      </c>
      <c r="D71" s="166" t="s">
        <v>1397</v>
      </c>
      <c r="E71" s="166" t="s">
        <v>1306</v>
      </c>
      <c r="F71" s="180">
        <v>18</v>
      </c>
      <c r="G71" s="180"/>
      <c r="H71" s="537">
        <f>ROUND(F71*G71,2)</f>
        <v>0</v>
      </c>
      <c r="I71" s="180">
        <v>0</v>
      </c>
      <c r="J71" s="180">
        <f>F71*I71</f>
        <v>0</v>
      </c>
    </row>
    <row r="72" spans="1:10" ht="15" customHeight="1">
      <c r="A72" s="203" t="s">
        <v>1535</v>
      </c>
      <c r="B72" s="166"/>
      <c r="C72" s="166" t="s">
        <v>1395</v>
      </c>
      <c r="D72" s="166" t="s">
        <v>171</v>
      </c>
      <c r="E72" s="166" t="s">
        <v>1306</v>
      </c>
      <c r="F72" s="180">
        <v>450</v>
      </c>
      <c r="G72" s="180"/>
      <c r="H72" s="537">
        <f>ROUND(F72*G72,2)</f>
        <v>0</v>
      </c>
      <c r="I72" s="180">
        <v>0</v>
      </c>
      <c r="J72" s="180">
        <f>F72*I72</f>
        <v>0</v>
      </c>
    </row>
    <row r="73" spans="1:10" ht="15" customHeight="1">
      <c r="A73" s="203" t="s">
        <v>1532</v>
      </c>
      <c r="B73" s="166"/>
      <c r="C73" s="166" t="s">
        <v>1392</v>
      </c>
      <c r="D73" s="166" t="s">
        <v>1391</v>
      </c>
      <c r="E73" s="166" t="s">
        <v>1306</v>
      </c>
      <c r="F73" s="180">
        <v>18</v>
      </c>
      <c r="G73" s="180"/>
      <c r="H73" s="537">
        <f>ROUND(F73*G73,2)</f>
        <v>0</v>
      </c>
      <c r="I73" s="180">
        <v>0</v>
      </c>
      <c r="J73" s="180">
        <f>F73*I73</f>
        <v>0</v>
      </c>
    </row>
    <row r="74" spans="1:10" ht="15" customHeight="1">
      <c r="A74" s="203" t="s">
        <v>1529</v>
      </c>
      <c r="B74" s="401"/>
      <c r="C74" s="401"/>
      <c r="D74" s="642" t="s">
        <v>582</v>
      </c>
      <c r="E74" s="643" t="s">
        <v>1345</v>
      </c>
      <c r="F74" s="402">
        <v>6</v>
      </c>
      <c r="G74" s="402">
        <f>0.01*(H5+H15+H24+H30+H38+H43+H66+H68)</f>
        <v>0</v>
      </c>
      <c r="H74" s="402">
        <f>F74*G74</f>
        <v>0</v>
      </c>
      <c r="I74" s="402"/>
      <c r="J74" s="402">
        <v>0</v>
      </c>
    </row>
    <row r="75" spans="1:10" ht="15" customHeight="1">
      <c r="A75" s="183"/>
      <c r="B75" s="183"/>
      <c r="C75" s="183"/>
      <c r="D75" s="183"/>
      <c r="E75" s="183"/>
      <c r="F75" s="183"/>
      <c r="G75" s="183"/>
      <c r="H75" s="540">
        <f>H5+H15+H24+H30+H38+H43+H66+H68+H74</f>
        <v>0</v>
      </c>
      <c r="I75" s="183"/>
      <c r="J75" s="540"/>
    </row>
    <row r="76" ht="15" customHeight="1">
      <c r="D76" s="514" t="s">
        <v>1608</v>
      </c>
    </row>
    <row r="77" ht="12.75">
      <c r="D77" s="514" t="s">
        <v>1606</v>
      </c>
    </row>
    <row r="81" spans="4:6" ht="12.75">
      <c r="D81" s="150"/>
      <c r="E81" s="115"/>
      <c r="F81" s="339"/>
    </row>
    <row r="85" ht="12.75">
      <c r="D85" s="722"/>
    </row>
  </sheetData>
  <sheetProtection/>
  <mergeCells count="1">
    <mergeCell ref="I3:J3"/>
  </mergeCells>
  <printOptions gridLines="1"/>
  <pageMargins left="0.3937007874015748" right="0.3937007874015748" top="0.9055118110236221" bottom="0.4724409448818898" header="0.5118110236220472" footer="0.1968503937007874"/>
  <pageSetup horizontalDpi="600" verticalDpi="600" orientation="landscape" paperSize="9" scale="88" r:id="rId1"/>
  <headerFooter>
    <oddFooter>&amp;LByty 3, 4, 7, 8, 11, 12, 15, 16, 19, 20&amp;C&amp;P/&amp;N&amp;ROpravy a údržba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SheetLayoutView="100" zoomScalePageLayoutView="0" workbookViewId="0" topLeftCell="A58">
      <selection activeCell="G61" sqref="G61:G74"/>
    </sheetView>
  </sheetViews>
  <sheetFormatPr defaultColWidth="11.375" defaultRowHeight="12.75"/>
  <cols>
    <col min="1" max="1" width="3.75390625" style="162" customWidth="1"/>
    <col min="2" max="2" width="3.75390625" style="162" hidden="1" customWidth="1"/>
    <col min="3" max="3" width="13.25390625" style="162" customWidth="1"/>
    <col min="4" max="4" width="95.75390625" style="162" customWidth="1"/>
    <col min="5" max="5" width="4.25390625" style="162" customWidth="1"/>
    <col min="6" max="6" width="10.875" style="162" customWidth="1"/>
    <col min="7" max="7" width="12.00390625" style="162" customWidth="1"/>
    <col min="8" max="8" width="14.25390625" style="541" customWidth="1"/>
    <col min="9" max="9" width="11.75390625" style="162" hidden="1" customWidth="1"/>
    <col min="10" max="10" width="6.75390625" style="162" customWidth="1"/>
    <col min="11" max="11" width="11.375" style="162" customWidth="1"/>
    <col min="12" max="16384" width="11.375" style="162" customWidth="1"/>
  </cols>
  <sheetData>
    <row r="1" spans="1:11" ht="21.75" customHeight="1">
      <c r="A1" s="159" t="s">
        <v>1059</v>
      </c>
      <c r="B1" s="160"/>
      <c r="C1" s="160"/>
      <c r="D1" s="160"/>
      <c r="E1" s="160"/>
      <c r="F1" s="160"/>
      <c r="G1" s="160"/>
      <c r="H1" s="536" t="s">
        <v>1720</v>
      </c>
      <c r="I1" s="160"/>
      <c r="J1" s="160"/>
      <c r="K1" s="161"/>
    </row>
    <row r="2" spans="1:11" ht="18.75" thickBot="1">
      <c r="A2" s="184" t="s">
        <v>1022</v>
      </c>
      <c r="B2" s="164"/>
      <c r="C2" s="164"/>
      <c r="D2" s="165"/>
      <c r="E2" s="166"/>
      <c r="F2" s="164"/>
      <c r="G2" s="613"/>
      <c r="H2" s="613"/>
      <c r="I2" s="164"/>
      <c r="J2" s="164"/>
      <c r="K2" s="167"/>
    </row>
    <row r="3" spans="1:11" ht="15" customHeight="1">
      <c r="A3" s="168" t="s">
        <v>1344</v>
      </c>
      <c r="B3" s="169" t="s">
        <v>1344</v>
      </c>
      <c r="C3" s="169" t="s">
        <v>1344</v>
      </c>
      <c r="D3" s="169" t="s">
        <v>1344</v>
      </c>
      <c r="E3" s="169" t="s">
        <v>1344</v>
      </c>
      <c r="F3" s="169" t="s">
        <v>1344</v>
      </c>
      <c r="G3" s="614" t="s">
        <v>41</v>
      </c>
      <c r="H3" s="615" t="s">
        <v>41</v>
      </c>
      <c r="I3" s="921"/>
      <c r="J3" s="922"/>
      <c r="K3" s="167"/>
    </row>
    <row r="4" spans="1:11" ht="15" customHeight="1" thickBot="1">
      <c r="A4" s="170" t="s">
        <v>47</v>
      </c>
      <c r="B4" s="171" t="s">
        <v>46</v>
      </c>
      <c r="C4" s="171" t="s">
        <v>45</v>
      </c>
      <c r="D4" s="171" t="s">
        <v>44</v>
      </c>
      <c r="E4" s="171" t="s">
        <v>43</v>
      </c>
      <c r="F4" s="171" t="s">
        <v>42</v>
      </c>
      <c r="G4" s="616" t="s">
        <v>39</v>
      </c>
      <c r="H4" s="122" t="s">
        <v>1267</v>
      </c>
      <c r="I4" s="172" t="s">
        <v>39</v>
      </c>
      <c r="J4" s="173" t="s">
        <v>38</v>
      </c>
      <c r="K4" s="167"/>
    </row>
    <row r="5" spans="1:10" ht="15" customHeight="1">
      <c r="A5" s="175"/>
      <c r="B5" s="175"/>
      <c r="C5" s="176" t="s">
        <v>1312</v>
      </c>
      <c r="D5" s="176" t="s">
        <v>937</v>
      </c>
      <c r="E5" s="610"/>
      <c r="F5" s="610"/>
      <c r="G5" s="610"/>
      <c r="H5" s="177">
        <f>SUM(H6:H13)</f>
        <v>0</v>
      </c>
      <c r="I5" s="178"/>
      <c r="J5" s="177">
        <f>SUM(J6:J13)</f>
        <v>8.1215385</v>
      </c>
    </row>
    <row r="6" spans="1:10" s="737" customFormat="1" ht="15" customHeight="1">
      <c r="A6" s="166" t="s">
        <v>1268</v>
      </c>
      <c r="B6" s="166"/>
      <c r="C6" s="166" t="s">
        <v>938</v>
      </c>
      <c r="D6" s="166" t="s">
        <v>939</v>
      </c>
      <c r="E6" s="166" t="s">
        <v>1269</v>
      </c>
      <c r="F6" s="180">
        <v>26.55</v>
      </c>
      <c r="G6" s="180"/>
      <c r="H6" s="537">
        <f aca="true" t="shared" si="0" ref="H6:H13">ROUND(F6*G6,2)</f>
        <v>0</v>
      </c>
      <c r="I6" s="180">
        <v>0.0706</v>
      </c>
      <c r="J6" s="180">
        <f aca="true" t="shared" si="1" ref="J6:J13">F6*I6</f>
        <v>1.87443</v>
      </c>
    </row>
    <row r="7" spans="1:10" ht="15" customHeight="1">
      <c r="A7" s="166" t="s">
        <v>1270</v>
      </c>
      <c r="B7" s="166"/>
      <c r="C7" s="166" t="s">
        <v>1023</v>
      </c>
      <c r="D7" s="166" t="s">
        <v>1024</v>
      </c>
      <c r="E7" s="166" t="s">
        <v>1269</v>
      </c>
      <c r="F7" s="180">
        <v>13.15</v>
      </c>
      <c r="G7" s="180"/>
      <c r="H7" s="537">
        <f t="shared" si="0"/>
        <v>0</v>
      </c>
      <c r="I7" s="180">
        <v>0.15232</v>
      </c>
      <c r="J7" s="180">
        <f t="shared" si="1"/>
        <v>2.0030080000000003</v>
      </c>
    </row>
    <row r="8" spans="1:10" ht="15" customHeight="1">
      <c r="A8" s="166" t="s">
        <v>1271</v>
      </c>
      <c r="B8" s="166"/>
      <c r="C8" s="166" t="s">
        <v>942</v>
      </c>
      <c r="D8" s="166" t="s">
        <v>943</v>
      </c>
      <c r="E8" s="166" t="s">
        <v>1372</v>
      </c>
      <c r="F8" s="180">
        <v>6</v>
      </c>
      <c r="G8" s="180"/>
      <c r="H8" s="537">
        <f t="shared" si="0"/>
        <v>0</v>
      </c>
      <c r="I8" s="180">
        <v>0.05332</v>
      </c>
      <c r="J8" s="180">
        <f t="shared" si="1"/>
        <v>0.31992</v>
      </c>
    </row>
    <row r="9" spans="1:10" ht="15" customHeight="1">
      <c r="A9" s="166" t="s">
        <v>1272</v>
      </c>
      <c r="B9" s="166"/>
      <c r="C9" s="166" t="s">
        <v>944</v>
      </c>
      <c r="D9" s="166" t="s">
        <v>945</v>
      </c>
      <c r="E9" s="166" t="s">
        <v>1372</v>
      </c>
      <c r="F9" s="180">
        <v>15</v>
      </c>
      <c r="G9" s="180"/>
      <c r="H9" s="537">
        <f t="shared" si="0"/>
        <v>0</v>
      </c>
      <c r="I9" s="180">
        <v>0.00342</v>
      </c>
      <c r="J9" s="180">
        <f t="shared" si="1"/>
        <v>0.0513</v>
      </c>
    </row>
    <row r="10" spans="1:10" ht="15" customHeight="1">
      <c r="A10" s="166" t="s">
        <v>1273</v>
      </c>
      <c r="B10" s="166"/>
      <c r="C10" s="166" t="s">
        <v>946</v>
      </c>
      <c r="D10" s="166" t="s">
        <v>947</v>
      </c>
      <c r="E10" s="166" t="s">
        <v>1372</v>
      </c>
      <c r="F10" s="180">
        <v>27</v>
      </c>
      <c r="G10" s="180"/>
      <c r="H10" s="537">
        <f t="shared" si="0"/>
        <v>0</v>
      </c>
      <c r="I10" s="180">
        <v>0.01419</v>
      </c>
      <c r="J10" s="180">
        <f t="shared" si="1"/>
        <v>0.38312999999999997</v>
      </c>
    </row>
    <row r="11" spans="1:10" s="638" customFormat="1" ht="15" customHeight="1">
      <c r="A11" s="635" t="s">
        <v>1274</v>
      </c>
      <c r="B11" s="635"/>
      <c r="C11" s="640" t="s">
        <v>577</v>
      </c>
      <c r="D11" s="640" t="s">
        <v>578</v>
      </c>
      <c r="E11" s="640" t="s">
        <v>1282</v>
      </c>
      <c r="F11" s="636">
        <v>31.9</v>
      </c>
      <c r="G11" s="636"/>
      <c r="H11" s="639">
        <f t="shared" si="0"/>
        <v>0</v>
      </c>
      <c r="I11" s="636">
        <v>0.02</v>
      </c>
      <c r="J11" s="636">
        <f t="shared" si="1"/>
        <v>0.638</v>
      </c>
    </row>
    <row r="12" spans="1:10" ht="15" customHeight="1">
      <c r="A12" s="166" t="s">
        <v>1276</v>
      </c>
      <c r="B12" s="166"/>
      <c r="C12" s="166" t="s">
        <v>76</v>
      </c>
      <c r="D12" s="166" t="s">
        <v>77</v>
      </c>
      <c r="E12" s="166" t="s">
        <v>1269</v>
      </c>
      <c r="F12" s="180">
        <v>75</v>
      </c>
      <c r="G12" s="180"/>
      <c r="H12" s="537">
        <f t="shared" si="0"/>
        <v>0</v>
      </c>
      <c r="I12" s="180">
        <v>0.03767</v>
      </c>
      <c r="J12" s="180">
        <f t="shared" si="1"/>
        <v>2.82525</v>
      </c>
    </row>
    <row r="13" spans="1:10" ht="15" customHeight="1">
      <c r="A13" s="166" t="s">
        <v>1278</v>
      </c>
      <c r="B13" s="166"/>
      <c r="C13" s="166" t="s">
        <v>762</v>
      </c>
      <c r="D13" s="166" t="s">
        <v>1025</v>
      </c>
      <c r="E13" s="166" t="s">
        <v>1269</v>
      </c>
      <c r="F13" s="187">
        <v>1.95</v>
      </c>
      <c r="G13" s="180"/>
      <c r="H13" s="537">
        <f t="shared" si="0"/>
        <v>0</v>
      </c>
      <c r="I13" s="180">
        <v>0.01359</v>
      </c>
      <c r="J13" s="180">
        <f t="shared" si="1"/>
        <v>0.0265005</v>
      </c>
    </row>
    <row r="14" spans="1:10" ht="15" customHeight="1">
      <c r="A14" s="181"/>
      <c r="B14" s="181"/>
      <c r="C14" s="182" t="s">
        <v>1532</v>
      </c>
      <c r="D14" s="182" t="s">
        <v>948</v>
      </c>
      <c r="E14" s="609"/>
      <c r="F14" s="609"/>
      <c r="G14" s="609"/>
      <c r="H14" s="179">
        <f>SUM(H15:H22)</f>
        <v>0</v>
      </c>
      <c r="I14" s="174"/>
      <c r="J14" s="179">
        <f>SUM(J15:J22)</f>
        <v>25.3566854</v>
      </c>
    </row>
    <row r="15" spans="1:10" ht="15" customHeight="1">
      <c r="A15" s="203" t="s">
        <v>1279</v>
      </c>
      <c r="B15" s="166"/>
      <c r="C15" s="166" t="s">
        <v>949</v>
      </c>
      <c r="D15" s="185" t="s">
        <v>1032</v>
      </c>
      <c r="E15" s="185" t="s">
        <v>1269</v>
      </c>
      <c r="F15" s="187">
        <v>38.18</v>
      </c>
      <c r="G15" s="187"/>
      <c r="H15" s="537">
        <f aca="true" t="shared" si="2" ref="H15:H22">ROUND(F15*G15,2)</f>
        <v>0</v>
      </c>
      <c r="I15" s="180">
        <v>0.05123</v>
      </c>
      <c r="J15" s="180">
        <f aca="true" t="shared" si="3" ref="J15:J22">F15*I15</f>
        <v>1.9559613999999999</v>
      </c>
    </row>
    <row r="16" spans="1:10" ht="15" customHeight="1">
      <c r="A16" s="203" t="s">
        <v>1280</v>
      </c>
      <c r="B16" s="166"/>
      <c r="C16" s="166" t="s">
        <v>950</v>
      </c>
      <c r="D16" s="185" t="s">
        <v>1033</v>
      </c>
      <c r="E16" s="185" t="s">
        <v>1269</v>
      </c>
      <c r="F16" s="187">
        <v>129.72</v>
      </c>
      <c r="G16" s="187"/>
      <c r="H16" s="537">
        <f t="shared" si="2"/>
        <v>0</v>
      </c>
      <c r="I16" s="180">
        <v>0.06002</v>
      </c>
      <c r="J16" s="180">
        <f t="shared" si="3"/>
        <v>7.7857943999999994</v>
      </c>
    </row>
    <row r="17" spans="1:10" ht="15" customHeight="1">
      <c r="A17" s="203" t="s">
        <v>1281</v>
      </c>
      <c r="B17" s="166"/>
      <c r="C17" s="166" t="s">
        <v>951</v>
      </c>
      <c r="D17" s="166" t="s">
        <v>100</v>
      </c>
      <c r="E17" s="166" t="s">
        <v>1372</v>
      </c>
      <c r="F17" s="180">
        <v>75</v>
      </c>
      <c r="G17" s="180"/>
      <c r="H17" s="537">
        <f t="shared" si="2"/>
        <v>0</v>
      </c>
      <c r="I17" s="180">
        <v>0.01374</v>
      </c>
      <c r="J17" s="180">
        <f t="shared" si="3"/>
        <v>1.0305</v>
      </c>
    </row>
    <row r="18" spans="1:10" ht="15" customHeight="1">
      <c r="A18" s="203" t="s">
        <v>1283</v>
      </c>
      <c r="B18" s="166"/>
      <c r="C18" s="166" t="s">
        <v>952</v>
      </c>
      <c r="D18" s="166" t="s">
        <v>1346</v>
      </c>
      <c r="E18" s="166" t="s">
        <v>1269</v>
      </c>
      <c r="F18" s="180">
        <v>16.5</v>
      </c>
      <c r="G18" s="180"/>
      <c r="H18" s="537">
        <f t="shared" si="2"/>
        <v>0</v>
      </c>
      <c r="I18" s="180">
        <v>0.10712</v>
      </c>
      <c r="J18" s="180">
        <f t="shared" si="3"/>
        <v>1.7674800000000002</v>
      </c>
    </row>
    <row r="19" spans="1:10" ht="15" customHeight="1">
      <c r="A19" s="203" t="s">
        <v>1285</v>
      </c>
      <c r="B19" s="166"/>
      <c r="C19" s="166" t="s">
        <v>95</v>
      </c>
      <c r="D19" s="166" t="s">
        <v>953</v>
      </c>
      <c r="E19" s="166" t="s">
        <v>1282</v>
      </c>
      <c r="F19" s="180">
        <v>225</v>
      </c>
      <c r="G19" s="180"/>
      <c r="H19" s="537">
        <f t="shared" si="2"/>
        <v>0</v>
      </c>
      <c r="I19" s="180">
        <v>0.00238</v>
      </c>
      <c r="J19" s="180">
        <f t="shared" si="3"/>
        <v>0.5355000000000001</v>
      </c>
    </row>
    <row r="20" spans="1:10" s="741" customFormat="1" ht="15" customHeight="1">
      <c r="A20" s="203" t="s">
        <v>1286</v>
      </c>
      <c r="B20" s="740"/>
      <c r="C20" s="185" t="s">
        <v>667</v>
      </c>
      <c r="D20" s="185" t="s">
        <v>668</v>
      </c>
      <c r="E20" s="185" t="s">
        <v>1269</v>
      </c>
      <c r="F20" s="187">
        <v>91.28</v>
      </c>
      <c r="G20" s="187"/>
      <c r="H20" s="187">
        <f t="shared" si="2"/>
        <v>0</v>
      </c>
      <c r="I20" s="187">
        <v>0.00238</v>
      </c>
      <c r="J20" s="187">
        <f t="shared" si="3"/>
        <v>0.2172464</v>
      </c>
    </row>
    <row r="21" spans="1:10" ht="15" customHeight="1">
      <c r="A21" s="203" t="s">
        <v>1287</v>
      </c>
      <c r="B21" s="166"/>
      <c r="C21" s="166" t="s">
        <v>1080</v>
      </c>
      <c r="D21" s="166" t="s">
        <v>954</v>
      </c>
      <c r="E21" s="166" t="s">
        <v>1275</v>
      </c>
      <c r="F21" s="180">
        <v>4.56</v>
      </c>
      <c r="G21" s="180"/>
      <c r="H21" s="537">
        <f t="shared" si="2"/>
        <v>0</v>
      </c>
      <c r="I21" s="180">
        <v>2.45329</v>
      </c>
      <c r="J21" s="180">
        <f t="shared" si="3"/>
        <v>11.187002399999999</v>
      </c>
    </row>
    <row r="22" spans="1:10" ht="15" customHeight="1">
      <c r="A22" s="203" t="s">
        <v>1288</v>
      </c>
      <c r="B22" s="166"/>
      <c r="C22" s="166" t="s">
        <v>1017</v>
      </c>
      <c r="D22" s="185" t="s">
        <v>1034</v>
      </c>
      <c r="E22" s="166" t="s">
        <v>1269</v>
      </c>
      <c r="F22" s="180">
        <v>91.28</v>
      </c>
      <c r="G22" s="180"/>
      <c r="H22" s="537">
        <f t="shared" si="2"/>
        <v>0</v>
      </c>
      <c r="I22" s="180">
        <v>0.00961</v>
      </c>
      <c r="J22" s="180">
        <f t="shared" si="3"/>
        <v>0.8772008</v>
      </c>
    </row>
    <row r="23" spans="1:10" ht="15" customHeight="1">
      <c r="A23" s="181"/>
      <c r="B23" s="181"/>
      <c r="C23" s="182" t="s">
        <v>1523</v>
      </c>
      <c r="D23" s="182" t="s">
        <v>960</v>
      </c>
      <c r="E23" s="609"/>
      <c r="F23" s="609"/>
      <c r="G23" s="609"/>
      <c r="H23" s="179">
        <f>SUM(H24:H28)</f>
        <v>0</v>
      </c>
      <c r="I23" s="174"/>
      <c r="J23" s="179">
        <f>SUM(J24:J28)</f>
        <v>1.5886294</v>
      </c>
    </row>
    <row r="24" spans="1:10" ht="15" customHeight="1">
      <c r="A24" s="203" t="s">
        <v>1289</v>
      </c>
      <c r="B24" s="166"/>
      <c r="C24" s="166" t="s">
        <v>961</v>
      </c>
      <c r="D24" s="166" t="s">
        <v>962</v>
      </c>
      <c r="E24" s="166" t="s">
        <v>1269</v>
      </c>
      <c r="F24" s="180">
        <v>39.7</v>
      </c>
      <c r="G24" s="180"/>
      <c r="H24" s="537">
        <f>ROUND(F24*G24,2)</f>
        <v>0</v>
      </c>
      <c r="I24" s="180">
        <v>0.01884</v>
      </c>
      <c r="J24" s="180">
        <f>F24*I24</f>
        <v>0.7479480000000001</v>
      </c>
    </row>
    <row r="25" spans="1:10" ht="15" customHeight="1">
      <c r="A25" s="203" t="s">
        <v>1290</v>
      </c>
      <c r="B25" s="166"/>
      <c r="C25" s="166" t="s">
        <v>963</v>
      </c>
      <c r="D25" s="166" t="s">
        <v>964</v>
      </c>
      <c r="E25" s="166" t="s">
        <v>1269</v>
      </c>
      <c r="F25" s="180">
        <v>51.58</v>
      </c>
      <c r="G25" s="180"/>
      <c r="H25" s="537">
        <f>ROUND(F25*G25,2)</f>
        <v>0</v>
      </c>
      <c r="I25" s="180">
        <v>0.00788</v>
      </c>
      <c r="J25" s="180">
        <f>F25*I25</f>
        <v>0.4064504</v>
      </c>
    </row>
    <row r="26" spans="1:10" s="189" customFormat="1" ht="15" customHeight="1">
      <c r="A26" s="203" t="s">
        <v>1291</v>
      </c>
      <c r="B26" s="185" t="s">
        <v>1393</v>
      </c>
      <c r="C26" s="185" t="s">
        <v>1065</v>
      </c>
      <c r="D26" s="186" t="s">
        <v>1030</v>
      </c>
      <c r="E26" s="185" t="s">
        <v>1269</v>
      </c>
      <c r="F26" s="187">
        <v>20.8</v>
      </c>
      <c r="G26" s="187"/>
      <c r="H26" s="538">
        <f>ROUND(F26*G26,2)</f>
        <v>0</v>
      </c>
      <c r="I26" s="187">
        <v>0.004</v>
      </c>
      <c r="J26" s="188">
        <f>F26*I26</f>
        <v>0.08320000000000001</v>
      </c>
    </row>
    <row r="27" spans="1:10" ht="15" customHeight="1">
      <c r="A27" s="203" t="s">
        <v>1292</v>
      </c>
      <c r="B27" s="166"/>
      <c r="C27" s="166" t="s">
        <v>965</v>
      </c>
      <c r="D27" s="166" t="s">
        <v>966</v>
      </c>
      <c r="E27" s="166" t="s">
        <v>1269</v>
      </c>
      <c r="F27" s="180">
        <v>51.58</v>
      </c>
      <c r="G27" s="180"/>
      <c r="H27" s="537">
        <f>ROUND(F27*G27,2)</f>
        <v>0</v>
      </c>
      <c r="I27" s="180">
        <v>1E-05</v>
      </c>
      <c r="J27" s="180">
        <f>F27*I27</f>
        <v>0.0005158000000000001</v>
      </c>
    </row>
    <row r="28" spans="1:10" ht="15" customHeight="1">
      <c r="A28" s="203" t="s">
        <v>1293</v>
      </c>
      <c r="B28" s="166"/>
      <c r="C28" s="166" t="s">
        <v>1018</v>
      </c>
      <c r="D28" s="166" t="s">
        <v>1019</v>
      </c>
      <c r="E28" s="166" t="s">
        <v>1269</v>
      </c>
      <c r="F28" s="180">
        <v>91.28</v>
      </c>
      <c r="G28" s="180"/>
      <c r="H28" s="537">
        <f>ROUND(F28*G28,2)</f>
        <v>0</v>
      </c>
      <c r="I28" s="180">
        <v>0.00384</v>
      </c>
      <c r="J28" s="180">
        <f>F28*I28</f>
        <v>0.3505152</v>
      </c>
    </row>
    <row r="29" spans="1:10" ht="15" customHeight="1">
      <c r="A29" s="181"/>
      <c r="B29" s="181"/>
      <c r="C29" s="182" t="s">
        <v>970</v>
      </c>
      <c r="D29" s="182" t="s">
        <v>971</v>
      </c>
      <c r="E29" s="609"/>
      <c r="F29" s="609"/>
      <c r="G29" s="609"/>
      <c r="H29" s="179">
        <f>SUM(H30:H36)</f>
        <v>0</v>
      </c>
      <c r="I29" s="174"/>
      <c r="J29" s="179">
        <f>SUM(J30:J36)</f>
        <v>5.5046952000000005</v>
      </c>
    </row>
    <row r="30" spans="1:10" ht="15" customHeight="1">
      <c r="A30" s="203" t="s">
        <v>1294</v>
      </c>
      <c r="B30" s="166"/>
      <c r="C30" s="166" t="s">
        <v>972</v>
      </c>
      <c r="D30" s="185" t="s">
        <v>973</v>
      </c>
      <c r="E30" s="166" t="s">
        <v>1269</v>
      </c>
      <c r="F30" s="180">
        <v>34.54</v>
      </c>
      <c r="G30" s="180"/>
      <c r="H30" s="537">
        <f aca="true" t="shared" si="4" ref="H30:H36">ROUND(F30*G30,2)</f>
        <v>0</v>
      </c>
      <c r="I30" s="180">
        <v>0.05441</v>
      </c>
      <c r="J30" s="180">
        <f aca="true" t="shared" si="5" ref="J30:J36">F30*I30</f>
        <v>1.8793214</v>
      </c>
    </row>
    <row r="31" spans="1:10" ht="15" customHeight="1">
      <c r="A31" s="203" t="s">
        <v>1295</v>
      </c>
      <c r="B31" s="166"/>
      <c r="C31" s="166" t="s">
        <v>974</v>
      </c>
      <c r="D31" s="185" t="s">
        <v>1035</v>
      </c>
      <c r="E31" s="166" t="s">
        <v>1269</v>
      </c>
      <c r="F31" s="180">
        <v>17.59</v>
      </c>
      <c r="G31" s="180"/>
      <c r="H31" s="537">
        <f t="shared" si="4"/>
        <v>0</v>
      </c>
      <c r="I31" s="180">
        <v>0.0132</v>
      </c>
      <c r="J31" s="180">
        <f t="shared" si="5"/>
        <v>0.232188</v>
      </c>
    </row>
    <row r="32" spans="1:10" ht="15" customHeight="1">
      <c r="A32" s="203" t="s">
        <v>1296</v>
      </c>
      <c r="B32" s="166"/>
      <c r="C32" s="166" t="s">
        <v>975</v>
      </c>
      <c r="D32" s="185" t="s">
        <v>1909</v>
      </c>
      <c r="E32" s="166" t="s">
        <v>1269</v>
      </c>
      <c r="F32" s="180">
        <v>358.47</v>
      </c>
      <c r="G32" s="187"/>
      <c r="H32" s="537">
        <f t="shared" si="4"/>
        <v>0</v>
      </c>
      <c r="I32" s="180">
        <v>0.00014</v>
      </c>
      <c r="J32" s="180">
        <f t="shared" si="5"/>
        <v>0.0501858</v>
      </c>
    </row>
    <row r="33" spans="1:10" s="638" customFormat="1" ht="15" customHeight="1">
      <c r="A33" s="203" t="s">
        <v>1297</v>
      </c>
      <c r="B33" s="635"/>
      <c r="C33" s="635" t="s">
        <v>765</v>
      </c>
      <c r="D33" s="723" t="s">
        <v>1031</v>
      </c>
      <c r="E33" s="640" t="s">
        <v>1269</v>
      </c>
      <c r="F33" s="636">
        <v>50</v>
      </c>
      <c r="G33" s="636"/>
      <c r="H33" s="639">
        <f t="shared" si="4"/>
        <v>0</v>
      </c>
      <c r="I33" s="636">
        <v>0.06442</v>
      </c>
      <c r="J33" s="636">
        <f t="shared" si="5"/>
        <v>3.221</v>
      </c>
    </row>
    <row r="34" spans="1:10" s="729" customFormat="1" ht="15" customHeight="1">
      <c r="A34" s="203" t="s">
        <v>1298</v>
      </c>
      <c r="B34" s="724" t="s">
        <v>1393</v>
      </c>
      <c r="C34" s="724" t="s">
        <v>1092</v>
      </c>
      <c r="D34" s="725" t="s">
        <v>692</v>
      </c>
      <c r="E34" s="724" t="s">
        <v>1269</v>
      </c>
      <c r="F34" s="726">
        <v>50</v>
      </c>
      <c r="G34" s="726"/>
      <c r="H34" s="727">
        <f t="shared" si="4"/>
        <v>0</v>
      </c>
      <c r="I34" s="726">
        <v>4E-05</v>
      </c>
      <c r="J34" s="728">
        <f t="shared" si="5"/>
        <v>0.002</v>
      </c>
    </row>
    <row r="35" spans="1:10" ht="15" customHeight="1">
      <c r="A35" s="203" t="s">
        <v>1300</v>
      </c>
      <c r="B35" s="166"/>
      <c r="C35" s="166" t="s">
        <v>978</v>
      </c>
      <c r="D35" s="185" t="s">
        <v>1036</v>
      </c>
      <c r="E35" s="166" t="s">
        <v>1372</v>
      </c>
      <c r="F35" s="180">
        <v>2</v>
      </c>
      <c r="G35" s="180"/>
      <c r="H35" s="537">
        <f t="shared" si="4"/>
        <v>0</v>
      </c>
      <c r="I35" s="180">
        <v>0.02</v>
      </c>
      <c r="J35" s="180">
        <f t="shared" si="5"/>
        <v>0.04</v>
      </c>
    </row>
    <row r="36" spans="1:10" ht="15" customHeight="1">
      <c r="A36" s="203" t="s">
        <v>1299</v>
      </c>
      <c r="B36" s="166"/>
      <c r="C36" s="166" t="s">
        <v>980</v>
      </c>
      <c r="D36" s="166" t="s">
        <v>693</v>
      </c>
      <c r="E36" s="166" t="s">
        <v>1372</v>
      </c>
      <c r="F36" s="180">
        <v>4</v>
      </c>
      <c r="G36" s="180"/>
      <c r="H36" s="537">
        <f t="shared" si="4"/>
        <v>0</v>
      </c>
      <c r="I36" s="180">
        <v>0.02</v>
      </c>
      <c r="J36" s="180">
        <f t="shared" si="5"/>
        <v>0.08</v>
      </c>
    </row>
    <row r="37" spans="1:10" ht="15" customHeight="1">
      <c r="A37" s="181"/>
      <c r="B37" s="181"/>
      <c r="C37" s="182" t="s">
        <v>1428</v>
      </c>
      <c r="D37" s="182" t="s">
        <v>981</v>
      </c>
      <c r="E37" s="609"/>
      <c r="F37" s="609"/>
      <c r="G37" s="609"/>
      <c r="H37" s="179">
        <f>SUM(H38:H41)</f>
        <v>0</v>
      </c>
      <c r="I37" s="174"/>
      <c r="J37" s="179">
        <f>SUM(J38:J41)</f>
        <v>0.49565119999999996</v>
      </c>
    </row>
    <row r="38" spans="1:10" ht="15" customHeight="1">
      <c r="A38" s="203" t="s">
        <v>1301</v>
      </c>
      <c r="B38" s="166"/>
      <c r="C38" s="166" t="s">
        <v>131</v>
      </c>
      <c r="D38" s="166" t="s">
        <v>1741</v>
      </c>
      <c r="E38" s="166" t="s">
        <v>1269</v>
      </c>
      <c r="F38" s="180">
        <v>91.28</v>
      </c>
      <c r="G38" s="180"/>
      <c r="H38" s="537">
        <f>ROUND(F38*G38,2)</f>
        <v>0</v>
      </c>
      <c r="I38" s="180">
        <v>4E-05</v>
      </c>
      <c r="J38" s="180">
        <f>F38*I38</f>
        <v>0.0036512000000000003</v>
      </c>
    </row>
    <row r="39" spans="1:10" ht="15" customHeight="1">
      <c r="A39" s="203" t="s">
        <v>1302</v>
      </c>
      <c r="B39" s="166"/>
      <c r="C39" s="166" t="s">
        <v>1090</v>
      </c>
      <c r="D39" s="166" t="s">
        <v>1089</v>
      </c>
      <c r="E39" s="166" t="s">
        <v>1372</v>
      </c>
      <c r="F39" s="180">
        <v>21</v>
      </c>
      <c r="G39" s="180"/>
      <c r="H39" s="537">
        <f>ROUND(F39*G39,2)</f>
        <v>0</v>
      </c>
      <c r="I39" s="180">
        <v>0.0117</v>
      </c>
      <c r="J39" s="180">
        <f>F39*I39</f>
        <v>0.2457</v>
      </c>
    </row>
    <row r="40" spans="1:10" ht="15" customHeight="1">
      <c r="A40" s="203" t="s">
        <v>1309</v>
      </c>
      <c r="B40" s="166"/>
      <c r="C40" s="166" t="s">
        <v>1088</v>
      </c>
      <c r="D40" s="166" t="s">
        <v>1087</v>
      </c>
      <c r="E40" s="166" t="s">
        <v>1372</v>
      </c>
      <c r="F40" s="180">
        <v>15</v>
      </c>
      <c r="G40" s="180"/>
      <c r="H40" s="537">
        <f>ROUND(F40*G40,2)</f>
        <v>0</v>
      </c>
      <c r="I40" s="180">
        <v>0.01638</v>
      </c>
      <c r="J40" s="180">
        <f>F40*I40</f>
        <v>0.24569999999999997</v>
      </c>
    </row>
    <row r="41" spans="1:10" ht="15" customHeight="1">
      <c r="A41" s="203" t="s">
        <v>1310</v>
      </c>
      <c r="B41" s="166"/>
      <c r="C41" s="166" t="s">
        <v>982</v>
      </c>
      <c r="D41" s="166" t="s">
        <v>983</v>
      </c>
      <c r="E41" s="166" t="s">
        <v>1372</v>
      </c>
      <c r="F41" s="180">
        <v>60</v>
      </c>
      <c r="G41" s="180"/>
      <c r="H41" s="537">
        <f>ROUND(F41*G41,2)</f>
        <v>0</v>
      </c>
      <c r="I41" s="180">
        <v>1E-05</v>
      </c>
      <c r="J41" s="180">
        <f>F41*I41</f>
        <v>0.0006000000000000001</v>
      </c>
    </row>
    <row r="42" spans="1:10" ht="15" customHeight="1">
      <c r="A42" s="181"/>
      <c r="B42" s="181"/>
      <c r="C42" s="182" t="s">
        <v>1425</v>
      </c>
      <c r="D42" s="182" t="s">
        <v>1482</v>
      </c>
      <c r="E42" s="609"/>
      <c r="F42" s="609"/>
      <c r="G42" s="609"/>
      <c r="H42" s="179">
        <f>SUM(H43:H66)</f>
        <v>0</v>
      </c>
      <c r="I42" s="174"/>
      <c r="J42" s="179">
        <f>SUM(J43:J66)</f>
        <v>35.79213000000001</v>
      </c>
    </row>
    <row r="43" spans="1:10" ht="15" customHeight="1">
      <c r="A43" s="203" t="s">
        <v>1311</v>
      </c>
      <c r="B43" s="166"/>
      <c r="C43" s="166" t="s">
        <v>984</v>
      </c>
      <c r="D43" s="166" t="s">
        <v>985</v>
      </c>
      <c r="E43" s="166" t="s">
        <v>1269</v>
      </c>
      <c r="F43" s="180">
        <v>25</v>
      </c>
      <c r="G43" s="180"/>
      <c r="H43" s="537">
        <f aca="true" t="shared" si="6" ref="H43:H66">ROUND(F43*G43,2)</f>
        <v>0</v>
      </c>
      <c r="I43" s="180">
        <v>0.02</v>
      </c>
      <c r="J43" s="180">
        <f aca="true" t="shared" si="7" ref="J43:J66">F43*I43</f>
        <v>0.5</v>
      </c>
    </row>
    <row r="44" spans="1:10" ht="15" customHeight="1">
      <c r="A44" s="203" t="s">
        <v>1312</v>
      </c>
      <c r="B44" s="166"/>
      <c r="C44" s="166" t="s">
        <v>986</v>
      </c>
      <c r="D44" s="166" t="s">
        <v>1020</v>
      </c>
      <c r="E44" s="166" t="s">
        <v>1269</v>
      </c>
      <c r="F44" s="180">
        <v>48.25</v>
      </c>
      <c r="G44" s="180"/>
      <c r="H44" s="537">
        <f t="shared" si="6"/>
        <v>0</v>
      </c>
      <c r="I44" s="180">
        <v>0.001</v>
      </c>
      <c r="J44" s="180">
        <f t="shared" si="7"/>
        <v>0.04825</v>
      </c>
    </row>
    <row r="45" spans="1:10" ht="15" customHeight="1">
      <c r="A45" s="203" t="s">
        <v>1313</v>
      </c>
      <c r="B45" s="166"/>
      <c r="C45" s="166" t="s">
        <v>1448</v>
      </c>
      <c r="D45" s="166" t="s">
        <v>1447</v>
      </c>
      <c r="E45" s="166" t="s">
        <v>1275</v>
      </c>
      <c r="F45" s="180">
        <v>4.8</v>
      </c>
      <c r="G45" s="180"/>
      <c r="H45" s="537">
        <f t="shared" si="6"/>
        <v>0</v>
      </c>
      <c r="I45" s="180">
        <v>2.2</v>
      </c>
      <c r="J45" s="180">
        <f t="shared" si="7"/>
        <v>10.56</v>
      </c>
    </row>
    <row r="46" spans="1:10" ht="15" customHeight="1">
      <c r="A46" s="203" t="s">
        <v>1314</v>
      </c>
      <c r="B46" s="166"/>
      <c r="C46" s="166" t="s">
        <v>863</v>
      </c>
      <c r="D46" s="166" t="s">
        <v>992</v>
      </c>
      <c r="E46" s="166" t="s">
        <v>1269</v>
      </c>
      <c r="F46" s="180">
        <v>39.71</v>
      </c>
      <c r="G46" s="180"/>
      <c r="H46" s="537">
        <f t="shared" si="6"/>
        <v>0</v>
      </c>
      <c r="I46" s="180">
        <v>0.131</v>
      </c>
      <c r="J46" s="180">
        <f t="shared" si="7"/>
        <v>5.2020100000000005</v>
      </c>
    </row>
    <row r="47" spans="1:10" ht="15" customHeight="1">
      <c r="A47" s="203" t="s">
        <v>1315</v>
      </c>
      <c r="B47" s="166"/>
      <c r="C47" s="166" t="s">
        <v>1026</v>
      </c>
      <c r="D47" s="166" t="s">
        <v>1027</v>
      </c>
      <c r="E47" s="166" t="s">
        <v>1269</v>
      </c>
      <c r="F47" s="180">
        <v>2.13</v>
      </c>
      <c r="G47" s="180"/>
      <c r="H47" s="537">
        <f t="shared" si="6"/>
        <v>0</v>
      </c>
      <c r="I47" s="180">
        <v>0.261</v>
      </c>
      <c r="J47" s="180">
        <f t="shared" si="7"/>
        <v>0.55593</v>
      </c>
    </row>
    <row r="48" spans="1:10" ht="15" customHeight="1">
      <c r="A48" s="203" t="s">
        <v>1316</v>
      </c>
      <c r="B48" s="166"/>
      <c r="C48" s="166" t="s">
        <v>1028</v>
      </c>
      <c r="D48" s="166" t="s">
        <v>1029</v>
      </c>
      <c r="E48" s="166" t="s">
        <v>1275</v>
      </c>
      <c r="F48" s="180">
        <v>0.98</v>
      </c>
      <c r="G48" s="180"/>
      <c r="H48" s="537">
        <f t="shared" si="6"/>
        <v>0</v>
      </c>
      <c r="I48" s="180">
        <v>1.8</v>
      </c>
      <c r="J48" s="180">
        <f t="shared" si="7"/>
        <v>1.764</v>
      </c>
    </row>
    <row r="49" spans="1:10" ht="15" customHeight="1">
      <c r="A49" s="203" t="s">
        <v>1317</v>
      </c>
      <c r="B49" s="166"/>
      <c r="C49" s="166" t="s">
        <v>993</v>
      </c>
      <c r="D49" s="166" t="s">
        <v>994</v>
      </c>
      <c r="E49" s="166" t="s">
        <v>1269</v>
      </c>
      <c r="F49" s="180">
        <v>18</v>
      </c>
      <c r="G49" s="180"/>
      <c r="H49" s="537">
        <f t="shared" si="6"/>
        <v>0</v>
      </c>
      <c r="I49" s="180">
        <v>0.076</v>
      </c>
      <c r="J49" s="180">
        <f t="shared" si="7"/>
        <v>1.3679999999999999</v>
      </c>
    </row>
    <row r="50" spans="1:10" ht="15" customHeight="1">
      <c r="A50" s="203" t="s">
        <v>1318</v>
      </c>
      <c r="B50" s="166"/>
      <c r="C50" s="166" t="s">
        <v>995</v>
      </c>
      <c r="D50" s="166" t="s">
        <v>996</v>
      </c>
      <c r="E50" s="166" t="s">
        <v>1269</v>
      </c>
      <c r="F50" s="180">
        <v>16</v>
      </c>
      <c r="G50" s="180"/>
      <c r="H50" s="537">
        <f t="shared" si="6"/>
        <v>0</v>
      </c>
      <c r="I50" s="180">
        <v>0.068</v>
      </c>
      <c r="J50" s="180">
        <f t="shared" si="7"/>
        <v>1.088</v>
      </c>
    </row>
    <row r="51" spans="1:10" ht="15" customHeight="1">
      <c r="A51" s="203" t="s">
        <v>1319</v>
      </c>
      <c r="B51" s="166"/>
      <c r="C51" s="166" t="s">
        <v>997</v>
      </c>
      <c r="D51" s="185" t="s">
        <v>1037</v>
      </c>
      <c r="E51" s="166" t="s">
        <v>1269</v>
      </c>
      <c r="F51" s="180">
        <v>80</v>
      </c>
      <c r="G51" s="180"/>
      <c r="H51" s="537">
        <f t="shared" si="6"/>
        <v>0</v>
      </c>
      <c r="I51" s="180">
        <v>0.05</v>
      </c>
      <c r="J51" s="180">
        <f t="shared" si="7"/>
        <v>4</v>
      </c>
    </row>
    <row r="52" spans="1:10" ht="15" customHeight="1">
      <c r="A52" s="203" t="s">
        <v>1320</v>
      </c>
      <c r="B52" s="166"/>
      <c r="C52" s="166" t="s">
        <v>924</v>
      </c>
      <c r="D52" s="185" t="s">
        <v>1038</v>
      </c>
      <c r="E52" s="166" t="s">
        <v>1269</v>
      </c>
      <c r="F52" s="180">
        <v>163.76</v>
      </c>
      <c r="G52" s="180"/>
      <c r="H52" s="537">
        <f t="shared" si="6"/>
        <v>0</v>
      </c>
      <c r="I52" s="180">
        <v>0.046</v>
      </c>
      <c r="J52" s="180">
        <f t="shared" si="7"/>
        <v>7.532959999999999</v>
      </c>
    </row>
    <row r="53" spans="1:10" ht="15" customHeight="1">
      <c r="A53" s="203" t="s">
        <v>1321</v>
      </c>
      <c r="B53" s="166"/>
      <c r="C53" s="166" t="s">
        <v>998</v>
      </c>
      <c r="D53" s="166" t="s">
        <v>999</v>
      </c>
      <c r="E53" s="166" t="s">
        <v>1282</v>
      </c>
      <c r="F53" s="180">
        <v>45</v>
      </c>
      <c r="G53" s="180"/>
      <c r="H53" s="537">
        <f t="shared" si="6"/>
        <v>0</v>
      </c>
      <c r="I53" s="180">
        <v>0.007</v>
      </c>
      <c r="J53" s="180">
        <f t="shared" si="7"/>
        <v>0.315</v>
      </c>
    </row>
    <row r="54" spans="1:10" ht="15" customHeight="1">
      <c r="A54" s="203" t="s">
        <v>1322</v>
      </c>
      <c r="B54" s="166"/>
      <c r="C54" s="166" t="s">
        <v>1000</v>
      </c>
      <c r="D54" s="166" t="s">
        <v>1001</v>
      </c>
      <c r="E54" s="166" t="s">
        <v>1372</v>
      </c>
      <c r="F54" s="180">
        <v>15</v>
      </c>
      <c r="G54" s="180"/>
      <c r="H54" s="537">
        <f t="shared" si="6"/>
        <v>0</v>
      </c>
      <c r="I54" s="180">
        <v>0.001</v>
      </c>
      <c r="J54" s="180">
        <f t="shared" si="7"/>
        <v>0.015</v>
      </c>
    </row>
    <row r="55" spans="1:10" ht="15" customHeight="1">
      <c r="A55" s="203" t="s">
        <v>1323</v>
      </c>
      <c r="B55" s="166"/>
      <c r="C55" s="166" t="s">
        <v>889</v>
      </c>
      <c r="D55" s="166" t="s">
        <v>1002</v>
      </c>
      <c r="E55" s="166" t="s">
        <v>1372</v>
      </c>
      <c r="F55" s="180">
        <v>15</v>
      </c>
      <c r="G55" s="180"/>
      <c r="H55" s="537">
        <f t="shared" si="6"/>
        <v>0</v>
      </c>
      <c r="I55" s="180">
        <v>0.004</v>
      </c>
      <c r="J55" s="180">
        <f t="shared" si="7"/>
        <v>0.06</v>
      </c>
    </row>
    <row r="56" spans="1:10" ht="15" customHeight="1">
      <c r="A56" s="203" t="s">
        <v>1324</v>
      </c>
      <c r="B56" s="166"/>
      <c r="C56" s="166" t="s">
        <v>893</v>
      </c>
      <c r="D56" s="166" t="s">
        <v>894</v>
      </c>
      <c r="E56" s="166" t="s">
        <v>1372</v>
      </c>
      <c r="F56" s="180">
        <v>15</v>
      </c>
      <c r="G56" s="180"/>
      <c r="H56" s="537">
        <f t="shared" si="6"/>
        <v>0</v>
      </c>
      <c r="I56" s="180">
        <v>0.025</v>
      </c>
      <c r="J56" s="180">
        <f t="shared" si="7"/>
        <v>0.375</v>
      </c>
    </row>
    <row r="57" spans="1:10" ht="15" customHeight="1">
      <c r="A57" s="203" t="s">
        <v>1325</v>
      </c>
      <c r="B57" s="166"/>
      <c r="C57" s="166" t="s">
        <v>897</v>
      </c>
      <c r="D57" s="166" t="s">
        <v>1003</v>
      </c>
      <c r="E57" s="166" t="s">
        <v>1372</v>
      </c>
      <c r="F57" s="180">
        <v>12</v>
      </c>
      <c r="G57" s="180"/>
      <c r="H57" s="537">
        <f t="shared" si="6"/>
        <v>0</v>
      </c>
      <c r="I57" s="180">
        <v>0.015</v>
      </c>
      <c r="J57" s="180">
        <f t="shared" si="7"/>
        <v>0.18</v>
      </c>
    </row>
    <row r="58" spans="1:10" ht="15" customHeight="1">
      <c r="A58" s="203" t="s">
        <v>1326</v>
      </c>
      <c r="B58" s="166"/>
      <c r="C58" s="166" t="s">
        <v>1004</v>
      </c>
      <c r="D58" s="166" t="s">
        <v>1005</v>
      </c>
      <c r="E58" s="166" t="s">
        <v>1372</v>
      </c>
      <c r="F58" s="180">
        <v>21</v>
      </c>
      <c r="G58" s="180"/>
      <c r="H58" s="537">
        <f t="shared" si="6"/>
        <v>0</v>
      </c>
      <c r="I58" s="180">
        <v>0.002</v>
      </c>
      <c r="J58" s="180">
        <f t="shared" si="7"/>
        <v>0.042</v>
      </c>
    </row>
    <row r="59" spans="1:10" ht="15" customHeight="1">
      <c r="A59" s="203" t="s">
        <v>1327</v>
      </c>
      <c r="B59" s="166"/>
      <c r="C59" s="166" t="s">
        <v>1474</v>
      </c>
      <c r="D59" s="166" t="s">
        <v>1473</v>
      </c>
      <c r="E59" s="166" t="s">
        <v>1372</v>
      </c>
      <c r="F59" s="180">
        <v>15</v>
      </c>
      <c r="G59" s="180"/>
      <c r="H59" s="537">
        <f t="shared" si="6"/>
        <v>0</v>
      </c>
      <c r="I59" s="180">
        <v>0.003</v>
      </c>
      <c r="J59" s="180">
        <f t="shared" si="7"/>
        <v>0.045</v>
      </c>
    </row>
    <row r="60" spans="1:10" ht="15" customHeight="1">
      <c r="A60" s="203" t="s">
        <v>1328</v>
      </c>
      <c r="B60" s="166"/>
      <c r="C60" s="166" t="s">
        <v>1006</v>
      </c>
      <c r="D60" s="166" t="s">
        <v>1007</v>
      </c>
      <c r="E60" s="166" t="s">
        <v>1282</v>
      </c>
      <c r="F60" s="180">
        <v>75</v>
      </c>
      <c r="G60" s="180"/>
      <c r="H60" s="537">
        <f t="shared" si="6"/>
        <v>0</v>
      </c>
      <c r="I60" s="180">
        <v>0.006</v>
      </c>
      <c r="J60" s="180">
        <f t="shared" si="7"/>
        <v>0.45</v>
      </c>
    </row>
    <row r="61" spans="1:10" ht="15" customHeight="1">
      <c r="A61" s="203" t="s">
        <v>1329</v>
      </c>
      <c r="B61" s="166"/>
      <c r="C61" s="166" t="s">
        <v>162</v>
      </c>
      <c r="D61" s="166" t="s">
        <v>163</v>
      </c>
      <c r="E61" s="166" t="s">
        <v>1282</v>
      </c>
      <c r="F61" s="180">
        <v>45</v>
      </c>
      <c r="G61" s="180"/>
      <c r="H61" s="537">
        <f t="shared" si="6"/>
        <v>0</v>
      </c>
      <c r="I61" s="180">
        <v>0.013</v>
      </c>
      <c r="J61" s="180">
        <f t="shared" si="7"/>
        <v>0.585</v>
      </c>
    </row>
    <row r="62" spans="1:10" ht="15" customHeight="1">
      <c r="A62" s="203" t="s">
        <v>1330</v>
      </c>
      <c r="B62" s="166"/>
      <c r="C62" s="166" t="s">
        <v>908</v>
      </c>
      <c r="D62" s="166" t="s">
        <v>1008</v>
      </c>
      <c r="E62" s="166" t="s">
        <v>1282</v>
      </c>
      <c r="F62" s="180">
        <v>15</v>
      </c>
      <c r="G62" s="180"/>
      <c r="H62" s="537">
        <f t="shared" si="6"/>
        <v>0</v>
      </c>
      <c r="I62" s="180">
        <v>0.027</v>
      </c>
      <c r="J62" s="180">
        <f t="shared" si="7"/>
        <v>0.40499999999999997</v>
      </c>
    </row>
    <row r="63" spans="1:10" ht="15" customHeight="1">
      <c r="A63" s="203" t="s">
        <v>1331</v>
      </c>
      <c r="B63" s="166"/>
      <c r="C63" s="166" t="s">
        <v>910</v>
      </c>
      <c r="D63" s="166" t="s">
        <v>1009</v>
      </c>
      <c r="E63" s="166" t="s">
        <v>1282</v>
      </c>
      <c r="F63" s="180">
        <v>9</v>
      </c>
      <c r="G63" s="180"/>
      <c r="H63" s="537">
        <f t="shared" si="6"/>
        <v>0</v>
      </c>
      <c r="I63" s="180">
        <v>0.04</v>
      </c>
      <c r="J63" s="180">
        <f t="shared" si="7"/>
        <v>0.36</v>
      </c>
    </row>
    <row r="64" spans="1:10" ht="15" customHeight="1">
      <c r="A64" s="203" t="s">
        <v>1332</v>
      </c>
      <c r="B64" s="166"/>
      <c r="C64" s="166" t="s">
        <v>1010</v>
      </c>
      <c r="D64" s="166" t="s">
        <v>1011</v>
      </c>
      <c r="E64" s="166" t="s">
        <v>1282</v>
      </c>
      <c r="F64" s="180">
        <v>45</v>
      </c>
      <c r="G64" s="180"/>
      <c r="H64" s="537">
        <f t="shared" si="6"/>
        <v>0</v>
      </c>
      <c r="I64" s="180">
        <v>0.001</v>
      </c>
      <c r="J64" s="180">
        <f t="shared" si="7"/>
        <v>0.045</v>
      </c>
    </row>
    <row r="65" spans="1:10" ht="15" customHeight="1">
      <c r="A65" s="203" t="s">
        <v>1333</v>
      </c>
      <c r="B65" s="166"/>
      <c r="C65" s="166" t="s">
        <v>1012</v>
      </c>
      <c r="D65" s="166" t="s">
        <v>1013</v>
      </c>
      <c r="E65" s="166" t="s">
        <v>1282</v>
      </c>
      <c r="F65" s="180">
        <v>90</v>
      </c>
      <c r="G65" s="180"/>
      <c r="H65" s="537">
        <f t="shared" si="6"/>
        <v>0</v>
      </c>
      <c r="I65" s="180">
        <v>0.002</v>
      </c>
      <c r="J65" s="180">
        <f t="shared" si="7"/>
        <v>0.18</v>
      </c>
    </row>
    <row r="66" spans="1:10" ht="15" customHeight="1">
      <c r="A66" s="203" t="s">
        <v>1334</v>
      </c>
      <c r="B66" s="166"/>
      <c r="C66" s="166" t="s">
        <v>1014</v>
      </c>
      <c r="D66" s="166" t="s">
        <v>1015</v>
      </c>
      <c r="E66" s="166" t="s">
        <v>1370</v>
      </c>
      <c r="F66" s="180">
        <v>6</v>
      </c>
      <c r="G66" s="180"/>
      <c r="H66" s="537">
        <f t="shared" si="6"/>
        <v>0</v>
      </c>
      <c r="I66" s="180">
        <v>0.01933</v>
      </c>
      <c r="J66" s="180">
        <f t="shared" si="7"/>
        <v>0.11598</v>
      </c>
    </row>
    <row r="67" spans="1:10" ht="15" customHeight="1">
      <c r="A67" s="181"/>
      <c r="B67" s="181"/>
      <c r="C67" s="182" t="s">
        <v>1418</v>
      </c>
      <c r="D67" s="182" t="s">
        <v>1417</v>
      </c>
      <c r="E67" s="609"/>
      <c r="F67" s="609"/>
      <c r="G67" s="609"/>
      <c r="H67" s="179">
        <f>SUM(H68:H68)</f>
        <v>0</v>
      </c>
      <c r="I67" s="174"/>
      <c r="J67" s="179">
        <f>SUM(J68:J68)</f>
        <v>0</v>
      </c>
    </row>
    <row r="68" spans="1:12" ht="15" customHeight="1">
      <c r="A68" s="203" t="s">
        <v>1335</v>
      </c>
      <c r="B68" s="166"/>
      <c r="C68" s="166" t="s">
        <v>1415</v>
      </c>
      <c r="D68" s="166" t="s">
        <v>1414</v>
      </c>
      <c r="E68" s="166" t="s">
        <v>1306</v>
      </c>
      <c r="F68" s="180">
        <f>SUM(J5+J14+J23+J29+J37)</f>
        <v>41.0671997</v>
      </c>
      <c r="G68" s="180"/>
      <c r="H68" s="537">
        <f>ROUND(F68*G68,2)</f>
        <v>0</v>
      </c>
      <c r="I68" s="180">
        <v>0</v>
      </c>
      <c r="J68" s="180">
        <f>F68*I68</f>
        <v>0</v>
      </c>
      <c r="L68" s="611"/>
    </row>
    <row r="69" spans="1:10" ht="15" customHeight="1">
      <c r="A69" s="181"/>
      <c r="B69" s="181"/>
      <c r="C69" s="182" t="s">
        <v>1413</v>
      </c>
      <c r="D69" s="182" t="s">
        <v>1412</v>
      </c>
      <c r="E69" s="609"/>
      <c r="F69" s="609"/>
      <c r="G69" s="609"/>
      <c r="H69" s="179">
        <f>SUM(H70:H74)</f>
        <v>0</v>
      </c>
      <c r="I69" s="174"/>
      <c r="J69" s="179">
        <f>SUM(J70:J74)</f>
        <v>0</v>
      </c>
    </row>
    <row r="70" spans="1:10" ht="15" customHeight="1">
      <c r="A70" s="203" t="s">
        <v>1389</v>
      </c>
      <c r="B70" s="166"/>
      <c r="C70" s="166" t="s">
        <v>1404</v>
      </c>
      <c r="D70" s="166" t="s">
        <v>1403</v>
      </c>
      <c r="E70" s="166" t="s">
        <v>1306</v>
      </c>
      <c r="F70" s="180">
        <v>36</v>
      </c>
      <c r="G70" s="180"/>
      <c r="H70" s="537">
        <f>ROUND(F70*G70,2)</f>
        <v>0</v>
      </c>
      <c r="I70" s="180">
        <v>0</v>
      </c>
      <c r="J70" s="180">
        <f>F70*I70</f>
        <v>0</v>
      </c>
    </row>
    <row r="71" spans="1:10" ht="15" customHeight="1">
      <c r="A71" s="203" t="s">
        <v>1390</v>
      </c>
      <c r="B71" s="166"/>
      <c r="C71" s="166" t="s">
        <v>1401</v>
      </c>
      <c r="D71" s="166" t="s">
        <v>1400</v>
      </c>
      <c r="E71" s="166" t="s">
        <v>1306</v>
      </c>
      <c r="F71" s="180">
        <v>108</v>
      </c>
      <c r="G71" s="180"/>
      <c r="H71" s="537">
        <f>ROUND(F71*G71,2)</f>
        <v>0</v>
      </c>
      <c r="I71" s="180">
        <v>0</v>
      </c>
      <c r="J71" s="180">
        <f>F71*I71</f>
        <v>0</v>
      </c>
    </row>
    <row r="72" spans="1:10" ht="15" customHeight="1">
      <c r="A72" s="203" t="s">
        <v>1535</v>
      </c>
      <c r="B72" s="166"/>
      <c r="C72" s="166" t="s">
        <v>1398</v>
      </c>
      <c r="D72" s="166" t="s">
        <v>1397</v>
      </c>
      <c r="E72" s="166" t="s">
        <v>1306</v>
      </c>
      <c r="F72" s="180">
        <v>36</v>
      </c>
      <c r="G72" s="180"/>
      <c r="H72" s="537">
        <f>ROUND(F72*G72,2)</f>
        <v>0</v>
      </c>
      <c r="I72" s="180">
        <v>0</v>
      </c>
      <c r="J72" s="180">
        <f>F72*I72</f>
        <v>0</v>
      </c>
    </row>
    <row r="73" spans="1:10" ht="15" customHeight="1">
      <c r="A73" s="203" t="s">
        <v>1532</v>
      </c>
      <c r="B73" s="166"/>
      <c r="C73" s="166" t="s">
        <v>1395</v>
      </c>
      <c r="D73" s="166" t="s">
        <v>171</v>
      </c>
      <c r="E73" s="166" t="s">
        <v>1306</v>
      </c>
      <c r="F73" s="180">
        <v>900</v>
      </c>
      <c r="G73" s="180"/>
      <c r="H73" s="537">
        <f>ROUND(F73*G73,2)</f>
        <v>0</v>
      </c>
      <c r="I73" s="180">
        <v>0</v>
      </c>
      <c r="J73" s="180">
        <f>F73*I73</f>
        <v>0</v>
      </c>
    </row>
    <row r="74" spans="1:10" ht="15" customHeight="1">
      <c r="A74" s="203" t="s">
        <v>1529</v>
      </c>
      <c r="B74" s="166"/>
      <c r="C74" s="166" t="s">
        <v>1392</v>
      </c>
      <c r="D74" s="166" t="s">
        <v>1391</v>
      </c>
      <c r="E74" s="166" t="s">
        <v>1306</v>
      </c>
      <c r="F74" s="180">
        <v>36</v>
      </c>
      <c r="G74" s="180"/>
      <c r="H74" s="537">
        <f>ROUND(F74*G74,2)</f>
        <v>0</v>
      </c>
      <c r="I74" s="180">
        <v>0</v>
      </c>
      <c r="J74" s="180">
        <f>F74*I74</f>
        <v>0</v>
      </c>
    </row>
    <row r="75" spans="1:10" ht="15" customHeight="1">
      <c r="A75" s="203" t="s">
        <v>1526</v>
      </c>
      <c r="B75" s="401"/>
      <c r="C75" s="401"/>
      <c r="D75" s="642" t="s">
        <v>582</v>
      </c>
      <c r="E75" s="643" t="s">
        <v>1345</v>
      </c>
      <c r="F75" s="402">
        <v>6</v>
      </c>
      <c r="G75" s="402">
        <f>0.01*(H5+H14+H23+H29+H37+H42+H67+H69)</f>
        <v>0</v>
      </c>
      <c r="H75" s="402">
        <f>F75*G75</f>
        <v>0</v>
      </c>
      <c r="I75" s="402"/>
      <c r="J75" s="402">
        <v>0</v>
      </c>
    </row>
    <row r="76" spans="1:10" ht="15" customHeight="1">
      <c r="A76" s="183"/>
      <c r="B76" s="183"/>
      <c r="C76" s="183"/>
      <c r="D76" s="183"/>
      <c r="E76" s="183"/>
      <c r="F76" s="183"/>
      <c r="G76" s="183"/>
      <c r="H76" s="540">
        <f>H5+H14+H23+H29+H37+H42+H67+H69+H75</f>
        <v>0</v>
      </c>
      <c r="I76" s="183"/>
      <c r="J76" s="540"/>
    </row>
    <row r="80" spans="4:6" ht="12.75">
      <c r="D80" s="150"/>
      <c r="E80" s="115"/>
      <c r="F80" s="339"/>
    </row>
    <row r="84" ht="12.75">
      <c r="D84" s="722"/>
    </row>
  </sheetData>
  <sheetProtection/>
  <mergeCells count="1">
    <mergeCell ref="I3:J3"/>
  </mergeCells>
  <printOptions gridLines="1"/>
  <pageMargins left="0.3937007874015748" right="0.3937007874015748" top="0.9055118110236221" bottom="0.4724409448818898" header="0.5118110236220472" footer="0.1968503937007874"/>
  <pageSetup horizontalDpi="600" verticalDpi="600" orientation="landscape" paperSize="9" scale="88" r:id="rId1"/>
  <headerFooter>
    <oddFooter>&amp;LByt číslo 22&amp;C&amp;P/&amp;N&amp;ROpravy a údržba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70">
      <selection activeCell="H107" sqref="H107:H127"/>
    </sheetView>
  </sheetViews>
  <sheetFormatPr defaultColWidth="9.00390625" defaultRowHeight="11.25" customHeight="1"/>
  <cols>
    <col min="1" max="1" width="5.625" style="447" customWidth="1"/>
    <col min="2" max="2" width="4.375" style="447" customWidth="1"/>
    <col min="3" max="3" width="4.75390625" style="447" customWidth="1"/>
    <col min="4" max="4" width="12.75390625" style="447" customWidth="1"/>
    <col min="5" max="5" width="55.625" style="447" customWidth="1"/>
    <col min="6" max="6" width="4.75390625" style="447" customWidth="1"/>
    <col min="7" max="7" width="9.875" style="447" customWidth="1"/>
    <col min="8" max="8" width="9.75390625" style="447" customWidth="1"/>
    <col min="9" max="9" width="13.625" style="447" customWidth="1"/>
    <col min="10" max="10" width="10.625" style="447" hidden="1" customWidth="1"/>
    <col min="11" max="11" width="10.875" style="447" hidden="1" customWidth="1"/>
    <col min="12" max="12" width="9.75390625" style="447" hidden="1" customWidth="1"/>
    <col min="13" max="13" width="11.625" style="447" hidden="1" customWidth="1"/>
    <col min="14" max="14" width="5.25390625" style="447" customWidth="1"/>
    <col min="15" max="15" width="7.00390625" style="447" hidden="1" customWidth="1"/>
    <col min="16" max="16" width="7.25390625" style="447" hidden="1" customWidth="1"/>
    <col min="17" max="16384" width="9.125" style="447" customWidth="1"/>
  </cols>
  <sheetData>
    <row r="1" spans="1:16" s="749" customFormat="1" ht="21.75" customHeight="1">
      <c r="A1" s="744" t="s">
        <v>1059</v>
      </c>
      <c r="B1" s="745"/>
      <c r="C1" s="745"/>
      <c r="D1" s="745"/>
      <c r="E1" s="745"/>
      <c r="F1" s="745"/>
      <c r="G1" s="745"/>
      <c r="H1" s="745"/>
      <c r="I1" s="746" t="s">
        <v>1720</v>
      </c>
      <c r="J1" s="745"/>
      <c r="K1" s="745"/>
      <c r="L1" s="745"/>
      <c r="M1" s="745"/>
      <c r="N1" s="747"/>
      <c r="O1" s="748"/>
      <c r="P1" s="748"/>
    </row>
    <row r="2" spans="1:16" s="749" customFormat="1" ht="21" customHeight="1" thickBot="1">
      <c r="A2" s="750" t="s">
        <v>927</v>
      </c>
      <c r="B2" s="751"/>
      <c r="C2" s="751"/>
      <c r="D2" s="751"/>
      <c r="E2" s="751"/>
      <c r="F2" s="751"/>
      <c r="G2" s="751"/>
      <c r="H2" s="751"/>
      <c r="I2" s="751"/>
      <c r="J2" s="751"/>
      <c r="K2" s="751"/>
      <c r="L2" s="752"/>
      <c r="M2" s="752"/>
      <c r="N2" s="753"/>
      <c r="O2" s="748"/>
      <c r="P2" s="748"/>
    </row>
    <row r="3" spans="1:16" ht="21.75" customHeight="1">
      <c r="A3" s="497" t="s">
        <v>291</v>
      </c>
      <c r="B3" s="498" t="s">
        <v>292</v>
      </c>
      <c r="C3" s="498" t="s">
        <v>293</v>
      </c>
      <c r="D3" s="498" t="s">
        <v>294</v>
      </c>
      <c r="E3" s="498" t="s">
        <v>179</v>
      </c>
      <c r="F3" s="498" t="s">
        <v>295</v>
      </c>
      <c r="G3" s="498" t="s">
        <v>296</v>
      </c>
      <c r="H3" s="498" t="s">
        <v>297</v>
      </c>
      <c r="I3" s="498" t="s">
        <v>298</v>
      </c>
      <c r="J3" s="498" t="s">
        <v>299</v>
      </c>
      <c r="K3" s="498" t="s">
        <v>300</v>
      </c>
      <c r="L3" s="498" t="s">
        <v>301</v>
      </c>
      <c r="M3" s="498" t="s">
        <v>302</v>
      </c>
      <c r="N3" s="499" t="s">
        <v>303</v>
      </c>
      <c r="O3" s="448" t="s">
        <v>304</v>
      </c>
      <c r="P3" s="449" t="s">
        <v>305</v>
      </c>
    </row>
    <row r="4" spans="1:16" ht="11.25" customHeight="1" thickBot="1">
      <c r="A4" s="500">
        <v>1</v>
      </c>
      <c r="B4" s="501">
        <v>2</v>
      </c>
      <c r="C4" s="501">
        <v>3</v>
      </c>
      <c r="D4" s="501">
        <v>4</v>
      </c>
      <c r="E4" s="501">
        <v>5</v>
      </c>
      <c r="F4" s="501">
        <v>6</v>
      </c>
      <c r="G4" s="501">
        <v>7</v>
      </c>
      <c r="H4" s="501">
        <v>8</v>
      </c>
      <c r="I4" s="501">
        <v>9</v>
      </c>
      <c r="J4" s="501"/>
      <c r="K4" s="501"/>
      <c r="L4" s="501"/>
      <c r="M4" s="501"/>
      <c r="N4" s="502">
        <v>10</v>
      </c>
      <c r="O4" s="450">
        <v>11</v>
      </c>
      <c r="P4" s="451">
        <v>12</v>
      </c>
    </row>
    <row r="5" spans="1:16" ht="3.75" customHeight="1" thickBot="1">
      <c r="A5" s="503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5"/>
      <c r="O5" s="446"/>
      <c r="P5" s="452"/>
    </row>
    <row r="6" spans="1:16" s="453" customFormat="1" ht="12.75" customHeight="1">
      <c r="A6" s="506"/>
      <c r="B6" s="507" t="s">
        <v>306</v>
      </c>
      <c r="C6" s="508"/>
      <c r="D6" s="508" t="s">
        <v>307</v>
      </c>
      <c r="E6" s="508" t="s">
        <v>308</v>
      </c>
      <c r="F6" s="508"/>
      <c r="G6" s="508"/>
      <c r="H6" s="508"/>
      <c r="I6" s="509">
        <f>I7+I48+I89+I116+I121+I123+I126</f>
        <v>0</v>
      </c>
      <c r="J6" s="508"/>
      <c r="K6" s="510">
        <f>K7+K48+K89+K116+K121+K123+K126</f>
        <v>9.622650000000002</v>
      </c>
      <c r="L6" s="508"/>
      <c r="M6" s="510">
        <f>M7+M48+M89+M116+M121+M123+M126</f>
        <v>0.15878</v>
      </c>
      <c r="N6" s="511"/>
      <c r="P6" s="454" t="s">
        <v>1517</v>
      </c>
    </row>
    <row r="7" spans="1:16" s="453" customFormat="1" ht="12.75" customHeight="1">
      <c r="A7" s="485"/>
      <c r="B7" s="469" t="s">
        <v>306</v>
      </c>
      <c r="C7" s="468"/>
      <c r="D7" s="470" t="s">
        <v>312</v>
      </c>
      <c r="E7" s="470" t="s">
        <v>1798</v>
      </c>
      <c r="F7" s="468"/>
      <c r="G7" s="468"/>
      <c r="H7" s="468"/>
      <c r="I7" s="471">
        <f>SUM(I8:I47)</f>
        <v>0</v>
      </c>
      <c r="J7" s="468"/>
      <c r="K7" s="472">
        <f>SUM(K8:K47)</f>
        <v>2.26249</v>
      </c>
      <c r="L7" s="468"/>
      <c r="M7" s="472">
        <f>SUM(M8:M47)</f>
        <v>0.15878</v>
      </c>
      <c r="N7" s="486"/>
      <c r="P7" s="455" t="s">
        <v>1268</v>
      </c>
    </row>
    <row r="8" spans="1:16" s="456" customFormat="1" ht="13.5" customHeight="1">
      <c r="A8" s="487" t="s">
        <v>1268</v>
      </c>
      <c r="B8" s="473" t="s">
        <v>311</v>
      </c>
      <c r="C8" s="473" t="s">
        <v>312</v>
      </c>
      <c r="D8" s="474" t="s">
        <v>1799</v>
      </c>
      <c r="E8" s="475" t="s">
        <v>1800</v>
      </c>
      <c r="F8" s="473" t="s">
        <v>1372</v>
      </c>
      <c r="G8" s="476">
        <v>2</v>
      </c>
      <c r="H8" s="476"/>
      <c r="I8" s="476">
        <f aca="true" t="shared" si="0" ref="I8:I47">ROUND(G8*H8,2)</f>
        <v>0</v>
      </c>
      <c r="J8" s="477">
        <v>0.00122</v>
      </c>
      <c r="K8" s="478">
        <f aca="true" t="shared" si="1" ref="K8:K47">G8*J8</f>
        <v>0.00244</v>
      </c>
      <c r="L8" s="477">
        <v>0.00082</v>
      </c>
      <c r="M8" s="478">
        <f aca="true" t="shared" si="2" ref="M8:M47">G8*L8</f>
        <v>0.00164</v>
      </c>
      <c r="N8" s="488">
        <v>14</v>
      </c>
      <c r="O8" s="457">
        <v>16</v>
      </c>
      <c r="P8" s="456" t="s">
        <v>1270</v>
      </c>
    </row>
    <row r="9" spans="1:16" s="456" customFormat="1" ht="13.5" customHeight="1">
      <c r="A9" s="487" t="s">
        <v>1270</v>
      </c>
      <c r="B9" s="473" t="s">
        <v>311</v>
      </c>
      <c r="C9" s="473" t="s">
        <v>312</v>
      </c>
      <c r="D9" s="474" t="s">
        <v>1801</v>
      </c>
      <c r="E9" s="475" t="s">
        <v>1802</v>
      </c>
      <c r="F9" s="473" t="s">
        <v>1282</v>
      </c>
      <c r="G9" s="476">
        <v>4</v>
      </c>
      <c r="H9" s="476"/>
      <c r="I9" s="476">
        <f t="shared" si="0"/>
        <v>0</v>
      </c>
      <c r="J9" s="477">
        <v>0</v>
      </c>
      <c r="K9" s="478">
        <f t="shared" si="1"/>
        <v>0</v>
      </c>
      <c r="L9" s="477">
        <v>0.0267</v>
      </c>
      <c r="M9" s="478">
        <f t="shared" si="2"/>
        <v>0.1068</v>
      </c>
      <c r="N9" s="488">
        <v>14</v>
      </c>
      <c r="O9" s="457">
        <v>16</v>
      </c>
      <c r="P9" s="456" t="s">
        <v>1270</v>
      </c>
    </row>
    <row r="10" spans="1:16" s="456" customFormat="1" ht="13.5" customHeight="1">
      <c r="A10" s="487" t="s">
        <v>1271</v>
      </c>
      <c r="B10" s="473" t="s">
        <v>311</v>
      </c>
      <c r="C10" s="473" t="s">
        <v>312</v>
      </c>
      <c r="D10" s="474" t="s">
        <v>1803</v>
      </c>
      <c r="E10" s="475" t="s">
        <v>1804</v>
      </c>
      <c r="F10" s="473" t="s">
        <v>1372</v>
      </c>
      <c r="G10" s="476">
        <v>2</v>
      </c>
      <c r="H10" s="476"/>
      <c r="I10" s="476">
        <f t="shared" si="0"/>
        <v>0</v>
      </c>
      <c r="J10" s="477">
        <v>0.01952</v>
      </c>
      <c r="K10" s="478">
        <f t="shared" si="1"/>
        <v>0.03904</v>
      </c>
      <c r="L10" s="477">
        <v>0</v>
      </c>
      <c r="M10" s="478">
        <f t="shared" si="2"/>
        <v>0</v>
      </c>
      <c r="N10" s="488">
        <v>14</v>
      </c>
      <c r="O10" s="457">
        <v>16</v>
      </c>
      <c r="P10" s="456" t="s">
        <v>1270</v>
      </c>
    </row>
    <row r="11" spans="1:16" s="456" customFormat="1" ht="13.5" customHeight="1">
      <c r="A11" s="487" t="s">
        <v>1272</v>
      </c>
      <c r="B11" s="473" t="s">
        <v>311</v>
      </c>
      <c r="C11" s="473" t="s">
        <v>312</v>
      </c>
      <c r="D11" s="474" t="s">
        <v>1805</v>
      </c>
      <c r="E11" s="475" t="s">
        <v>1806</v>
      </c>
      <c r="F11" s="473" t="s">
        <v>1372</v>
      </c>
      <c r="G11" s="476">
        <v>2</v>
      </c>
      <c r="H11" s="476"/>
      <c r="I11" s="476">
        <f t="shared" si="0"/>
        <v>0</v>
      </c>
      <c r="J11" s="477">
        <v>0.01902</v>
      </c>
      <c r="K11" s="478">
        <f t="shared" si="1"/>
        <v>0.03804</v>
      </c>
      <c r="L11" s="477">
        <v>0</v>
      </c>
      <c r="M11" s="478">
        <f t="shared" si="2"/>
        <v>0</v>
      </c>
      <c r="N11" s="488">
        <v>14</v>
      </c>
      <c r="O11" s="457">
        <v>16</v>
      </c>
      <c r="P11" s="456" t="s">
        <v>1270</v>
      </c>
    </row>
    <row r="12" spans="1:16" s="456" customFormat="1" ht="13.5" customHeight="1">
      <c r="A12" s="487" t="s">
        <v>1273</v>
      </c>
      <c r="B12" s="473" t="s">
        <v>311</v>
      </c>
      <c r="C12" s="473" t="s">
        <v>312</v>
      </c>
      <c r="D12" s="474" t="s">
        <v>1807</v>
      </c>
      <c r="E12" s="475" t="s">
        <v>1808</v>
      </c>
      <c r="F12" s="473" t="s">
        <v>1372</v>
      </c>
      <c r="G12" s="476">
        <v>2</v>
      </c>
      <c r="H12" s="476"/>
      <c r="I12" s="476">
        <f t="shared" si="0"/>
        <v>0</v>
      </c>
      <c r="J12" s="477">
        <v>0</v>
      </c>
      <c r="K12" s="478">
        <f t="shared" si="1"/>
        <v>0</v>
      </c>
      <c r="L12" s="477">
        <v>0</v>
      </c>
      <c r="M12" s="478">
        <f t="shared" si="2"/>
        <v>0</v>
      </c>
      <c r="N12" s="488">
        <v>14</v>
      </c>
      <c r="O12" s="457">
        <v>16</v>
      </c>
      <c r="P12" s="456" t="s">
        <v>1270</v>
      </c>
    </row>
    <row r="13" spans="1:16" s="456" customFormat="1" ht="13.5" customHeight="1">
      <c r="A13" s="487" t="s">
        <v>1274</v>
      </c>
      <c r="B13" s="473" t="s">
        <v>311</v>
      </c>
      <c r="C13" s="473" t="s">
        <v>312</v>
      </c>
      <c r="D13" s="474" t="s">
        <v>1809</v>
      </c>
      <c r="E13" s="475" t="s">
        <v>1810</v>
      </c>
      <c r="F13" s="473" t="s">
        <v>1372</v>
      </c>
      <c r="G13" s="476">
        <v>1</v>
      </c>
      <c r="H13" s="476"/>
      <c r="I13" s="476">
        <f t="shared" si="0"/>
        <v>0</v>
      </c>
      <c r="J13" s="477">
        <v>0.00157</v>
      </c>
      <c r="K13" s="478">
        <f t="shared" si="1"/>
        <v>0.00157</v>
      </c>
      <c r="L13" s="477">
        <v>0</v>
      </c>
      <c r="M13" s="478">
        <f t="shared" si="2"/>
        <v>0</v>
      </c>
      <c r="N13" s="488">
        <v>14</v>
      </c>
      <c r="O13" s="457">
        <v>16</v>
      </c>
      <c r="P13" s="456" t="s">
        <v>1270</v>
      </c>
    </row>
    <row r="14" spans="1:16" s="456" customFormat="1" ht="13.5" customHeight="1">
      <c r="A14" s="487" t="s">
        <v>1276</v>
      </c>
      <c r="B14" s="473" t="s">
        <v>311</v>
      </c>
      <c r="C14" s="473" t="s">
        <v>312</v>
      </c>
      <c r="D14" s="474" t="s">
        <v>1811</v>
      </c>
      <c r="E14" s="475" t="s">
        <v>1812</v>
      </c>
      <c r="F14" s="473" t="s">
        <v>1372</v>
      </c>
      <c r="G14" s="476">
        <v>4</v>
      </c>
      <c r="H14" s="476"/>
      <c r="I14" s="476">
        <f t="shared" si="0"/>
        <v>0</v>
      </c>
      <c r="J14" s="477">
        <v>0.00202</v>
      </c>
      <c r="K14" s="478">
        <f t="shared" si="1"/>
        <v>0.00808</v>
      </c>
      <c r="L14" s="477">
        <v>0</v>
      </c>
      <c r="M14" s="478">
        <f t="shared" si="2"/>
        <v>0</v>
      </c>
      <c r="N14" s="488">
        <v>14</v>
      </c>
      <c r="O14" s="457">
        <v>16</v>
      </c>
      <c r="P14" s="456" t="s">
        <v>1270</v>
      </c>
    </row>
    <row r="15" spans="1:16" s="456" customFormat="1" ht="13.5" customHeight="1">
      <c r="A15" s="487" t="s">
        <v>1278</v>
      </c>
      <c r="B15" s="473" t="s">
        <v>311</v>
      </c>
      <c r="C15" s="473" t="s">
        <v>312</v>
      </c>
      <c r="D15" s="474" t="s">
        <v>1813</v>
      </c>
      <c r="E15" s="475" t="s">
        <v>1886</v>
      </c>
      <c r="F15" s="473" t="s">
        <v>1282</v>
      </c>
      <c r="G15" s="476">
        <v>9</v>
      </c>
      <c r="H15" s="476"/>
      <c r="I15" s="476">
        <f t="shared" si="0"/>
        <v>0</v>
      </c>
      <c r="J15" s="477">
        <v>0.00177</v>
      </c>
      <c r="K15" s="478">
        <f t="shared" si="1"/>
        <v>0.01593</v>
      </c>
      <c r="L15" s="477">
        <v>0</v>
      </c>
      <c r="M15" s="478">
        <f t="shared" si="2"/>
        <v>0</v>
      </c>
      <c r="N15" s="488">
        <v>14</v>
      </c>
      <c r="O15" s="457">
        <v>16</v>
      </c>
      <c r="P15" s="456" t="s">
        <v>1270</v>
      </c>
    </row>
    <row r="16" spans="1:16" s="456" customFormat="1" ht="13.5" customHeight="1">
      <c r="A16" s="487" t="s">
        <v>1279</v>
      </c>
      <c r="B16" s="473" t="s">
        <v>311</v>
      </c>
      <c r="C16" s="473" t="s">
        <v>312</v>
      </c>
      <c r="D16" s="474" t="s">
        <v>1595</v>
      </c>
      <c r="E16" s="475" t="s">
        <v>1596</v>
      </c>
      <c r="F16" s="473" t="s">
        <v>1282</v>
      </c>
      <c r="G16" s="476">
        <v>2</v>
      </c>
      <c r="H16" s="476"/>
      <c r="I16" s="476">
        <f t="shared" si="0"/>
        <v>0</v>
      </c>
      <c r="J16" s="477">
        <v>0.00784</v>
      </c>
      <c r="K16" s="478">
        <f t="shared" si="1"/>
        <v>0.01568</v>
      </c>
      <c r="L16" s="477">
        <v>0</v>
      </c>
      <c r="M16" s="478">
        <f t="shared" si="2"/>
        <v>0</v>
      </c>
      <c r="N16" s="488">
        <v>14</v>
      </c>
      <c r="O16" s="457">
        <v>16</v>
      </c>
      <c r="P16" s="456" t="s">
        <v>1270</v>
      </c>
    </row>
    <row r="17" spans="1:16" s="456" customFormat="1" ht="13.5" customHeight="1">
      <c r="A17" s="487" t="s">
        <v>1280</v>
      </c>
      <c r="B17" s="473" t="s">
        <v>311</v>
      </c>
      <c r="C17" s="473" t="s">
        <v>312</v>
      </c>
      <c r="D17" s="474" t="s">
        <v>1814</v>
      </c>
      <c r="E17" s="475" t="s">
        <v>1815</v>
      </c>
      <c r="F17" s="473" t="s">
        <v>1282</v>
      </c>
      <c r="G17" s="476">
        <v>4</v>
      </c>
      <c r="H17" s="476"/>
      <c r="I17" s="476">
        <f t="shared" si="0"/>
        <v>0</v>
      </c>
      <c r="J17" s="477">
        <v>0.00956</v>
      </c>
      <c r="K17" s="478">
        <f t="shared" si="1"/>
        <v>0.03824</v>
      </c>
      <c r="L17" s="477">
        <v>0</v>
      </c>
      <c r="M17" s="478">
        <f t="shared" si="2"/>
        <v>0</v>
      </c>
      <c r="N17" s="488">
        <v>14</v>
      </c>
      <c r="O17" s="457">
        <v>16</v>
      </c>
      <c r="P17" s="456" t="s">
        <v>1270</v>
      </c>
    </row>
    <row r="18" spans="1:16" s="456" customFormat="1" ht="13.5" customHeight="1">
      <c r="A18" s="487" t="s">
        <v>1281</v>
      </c>
      <c r="B18" s="473" t="s">
        <v>311</v>
      </c>
      <c r="C18" s="473" t="s">
        <v>312</v>
      </c>
      <c r="D18" s="474" t="s">
        <v>1816</v>
      </c>
      <c r="E18" s="475" t="s">
        <v>1817</v>
      </c>
      <c r="F18" s="473" t="s">
        <v>1282</v>
      </c>
      <c r="G18" s="476">
        <v>6</v>
      </c>
      <c r="H18" s="476"/>
      <c r="I18" s="476">
        <f t="shared" si="0"/>
        <v>0</v>
      </c>
      <c r="J18" s="477">
        <v>0.00958</v>
      </c>
      <c r="K18" s="478">
        <f t="shared" si="1"/>
        <v>0.05748</v>
      </c>
      <c r="L18" s="477">
        <v>0</v>
      </c>
      <c r="M18" s="478">
        <f t="shared" si="2"/>
        <v>0</v>
      </c>
      <c r="N18" s="488">
        <v>14</v>
      </c>
      <c r="O18" s="457">
        <v>16</v>
      </c>
      <c r="P18" s="456" t="s">
        <v>1270</v>
      </c>
    </row>
    <row r="19" spans="1:16" s="456" customFormat="1" ht="13.5" customHeight="1">
      <c r="A19" s="487" t="s">
        <v>1283</v>
      </c>
      <c r="B19" s="473" t="s">
        <v>311</v>
      </c>
      <c r="C19" s="473" t="s">
        <v>312</v>
      </c>
      <c r="D19" s="474" t="s">
        <v>1818</v>
      </c>
      <c r="E19" s="475" t="s">
        <v>1819</v>
      </c>
      <c r="F19" s="473" t="s">
        <v>1282</v>
      </c>
      <c r="G19" s="476">
        <v>107</v>
      </c>
      <c r="H19" s="476"/>
      <c r="I19" s="476">
        <f t="shared" si="0"/>
        <v>0</v>
      </c>
      <c r="J19" s="477">
        <v>0.01115</v>
      </c>
      <c r="K19" s="478">
        <f t="shared" si="1"/>
        <v>1.19305</v>
      </c>
      <c r="L19" s="477">
        <v>0</v>
      </c>
      <c r="M19" s="478">
        <f t="shared" si="2"/>
        <v>0</v>
      </c>
      <c r="N19" s="488">
        <v>14</v>
      </c>
      <c r="O19" s="457">
        <v>16</v>
      </c>
      <c r="P19" s="456" t="s">
        <v>1270</v>
      </c>
    </row>
    <row r="20" spans="1:16" s="456" customFormat="1" ht="13.5" customHeight="1">
      <c r="A20" s="487" t="s">
        <v>1285</v>
      </c>
      <c r="B20" s="473" t="s">
        <v>311</v>
      </c>
      <c r="C20" s="473" t="s">
        <v>312</v>
      </c>
      <c r="D20" s="474" t="s">
        <v>1820</v>
      </c>
      <c r="E20" s="475" t="s">
        <v>1821</v>
      </c>
      <c r="F20" s="473" t="s">
        <v>1282</v>
      </c>
      <c r="G20" s="476">
        <v>33</v>
      </c>
      <c r="H20" s="476"/>
      <c r="I20" s="476">
        <f t="shared" si="0"/>
        <v>0</v>
      </c>
      <c r="J20" s="477">
        <v>0.00073</v>
      </c>
      <c r="K20" s="478">
        <f t="shared" si="1"/>
        <v>0.02409</v>
      </c>
      <c r="L20" s="477">
        <v>0</v>
      </c>
      <c r="M20" s="478">
        <f t="shared" si="2"/>
        <v>0</v>
      </c>
      <c r="N20" s="488">
        <v>14</v>
      </c>
      <c r="O20" s="457">
        <v>16</v>
      </c>
      <c r="P20" s="456" t="s">
        <v>1270</v>
      </c>
    </row>
    <row r="21" spans="1:16" s="456" customFormat="1" ht="13.5" customHeight="1">
      <c r="A21" s="487" t="s">
        <v>1286</v>
      </c>
      <c r="B21" s="473" t="s">
        <v>311</v>
      </c>
      <c r="C21" s="473" t="s">
        <v>312</v>
      </c>
      <c r="D21" s="474" t="s">
        <v>1822</v>
      </c>
      <c r="E21" s="475" t="s">
        <v>1823</v>
      </c>
      <c r="F21" s="473" t="s">
        <v>1282</v>
      </c>
      <c r="G21" s="476">
        <v>13</v>
      </c>
      <c r="H21" s="476"/>
      <c r="I21" s="476">
        <f t="shared" si="0"/>
        <v>0</v>
      </c>
      <c r="J21" s="477">
        <v>0.00082</v>
      </c>
      <c r="K21" s="478">
        <f t="shared" si="1"/>
        <v>0.01066</v>
      </c>
      <c r="L21" s="477">
        <v>0</v>
      </c>
      <c r="M21" s="478">
        <f t="shared" si="2"/>
        <v>0</v>
      </c>
      <c r="N21" s="488">
        <v>14</v>
      </c>
      <c r="O21" s="457">
        <v>16</v>
      </c>
      <c r="P21" s="456" t="s">
        <v>1270</v>
      </c>
    </row>
    <row r="22" spans="1:16" s="456" customFormat="1" ht="13.5" customHeight="1">
      <c r="A22" s="487" t="s">
        <v>1287</v>
      </c>
      <c r="B22" s="473" t="s">
        <v>311</v>
      </c>
      <c r="C22" s="473" t="s">
        <v>312</v>
      </c>
      <c r="D22" s="474" t="s">
        <v>1824</v>
      </c>
      <c r="E22" s="475" t="s">
        <v>1825</v>
      </c>
      <c r="F22" s="473" t="s">
        <v>1282</v>
      </c>
      <c r="G22" s="476">
        <v>154</v>
      </c>
      <c r="H22" s="476"/>
      <c r="I22" s="476">
        <f t="shared" si="0"/>
        <v>0</v>
      </c>
      <c r="J22" s="477">
        <v>0.001</v>
      </c>
      <c r="K22" s="478">
        <f t="shared" si="1"/>
        <v>0.154</v>
      </c>
      <c r="L22" s="477">
        <v>0</v>
      </c>
      <c r="M22" s="478">
        <f t="shared" si="2"/>
        <v>0</v>
      </c>
      <c r="N22" s="488">
        <v>14</v>
      </c>
      <c r="O22" s="457">
        <v>16</v>
      </c>
      <c r="P22" s="456" t="s">
        <v>1270</v>
      </c>
    </row>
    <row r="23" spans="1:16" s="456" customFormat="1" ht="13.5" customHeight="1">
      <c r="A23" s="487" t="s">
        <v>1288</v>
      </c>
      <c r="B23" s="473" t="s">
        <v>311</v>
      </c>
      <c r="C23" s="473" t="s">
        <v>312</v>
      </c>
      <c r="D23" s="474" t="s">
        <v>1826</v>
      </c>
      <c r="E23" s="475" t="s">
        <v>1827</v>
      </c>
      <c r="F23" s="473" t="s">
        <v>1282</v>
      </c>
      <c r="G23" s="476">
        <v>23</v>
      </c>
      <c r="H23" s="476"/>
      <c r="I23" s="476">
        <f t="shared" si="0"/>
        <v>0</v>
      </c>
      <c r="J23" s="477">
        <v>0.00133</v>
      </c>
      <c r="K23" s="478">
        <f t="shared" si="1"/>
        <v>0.03059</v>
      </c>
      <c r="L23" s="477">
        <v>0</v>
      </c>
      <c r="M23" s="478">
        <f t="shared" si="2"/>
        <v>0</v>
      </c>
      <c r="N23" s="488">
        <v>14</v>
      </c>
      <c r="O23" s="457">
        <v>16</v>
      </c>
      <c r="P23" s="456" t="s">
        <v>1270</v>
      </c>
    </row>
    <row r="24" spans="1:16" s="456" customFormat="1" ht="13.5" customHeight="1">
      <c r="A24" s="487" t="s">
        <v>1289</v>
      </c>
      <c r="B24" s="473" t="s">
        <v>311</v>
      </c>
      <c r="C24" s="473" t="s">
        <v>312</v>
      </c>
      <c r="D24" s="474" t="s">
        <v>1828</v>
      </c>
      <c r="E24" s="475" t="s">
        <v>1829</v>
      </c>
      <c r="F24" s="473" t="s">
        <v>1282</v>
      </c>
      <c r="G24" s="476">
        <v>24</v>
      </c>
      <c r="H24" s="476"/>
      <c r="I24" s="476">
        <f t="shared" si="0"/>
        <v>0</v>
      </c>
      <c r="J24" s="477">
        <v>0.01102</v>
      </c>
      <c r="K24" s="478">
        <f t="shared" si="1"/>
        <v>0.26448</v>
      </c>
      <c r="L24" s="477">
        <v>0</v>
      </c>
      <c r="M24" s="478">
        <f t="shared" si="2"/>
        <v>0</v>
      </c>
      <c r="N24" s="488">
        <v>14</v>
      </c>
      <c r="O24" s="457">
        <v>16</v>
      </c>
      <c r="P24" s="456" t="s">
        <v>1270</v>
      </c>
    </row>
    <row r="25" spans="1:16" s="456" customFormat="1" ht="13.5" customHeight="1">
      <c r="A25" s="487" t="s">
        <v>1290</v>
      </c>
      <c r="B25" s="473" t="s">
        <v>311</v>
      </c>
      <c r="C25" s="473" t="s">
        <v>312</v>
      </c>
      <c r="D25" s="474" t="s">
        <v>1830</v>
      </c>
      <c r="E25" s="475" t="s">
        <v>1831</v>
      </c>
      <c r="F25" s="473" t="s">
        <v>1282</v>
      </c>
      <c r="G25" s="476">
        <v>107</v>
      </c>
      <c r="H25" s="476"/>
      <c r="I25" s="476">
        <f t="shared" si="0"/>
        <v>0</v>
      </c>
      <c r="J25" s="477">
        <v>0.00283</v>
      </c>
      <c r="K25" s="478">
        <f t="shared" si="1"/>
        <v>0.30281</v>
      </c>
      <c r="L25" s="477">
        <v>0</v>
      </c>
      <c r="M25" s="478">
        <f t="shared" si="2"/>
        <v>0</v>
      </c>
      <c r="N25" s="488">
        <v>14</v>
      </c>
      <c r="O25" s="457">
        <v>16</v>
      </c>
      <c r="P25" s="456" t="s">
        <v>1270</v>
      </c>
    </row>
    <row r="26" spans="1:16" s="456" customFormat="1" ht="13.5" customHeight="1">
      <c r="A26" s="487" t="s">
        <v>1291</v>
      </c>
      <c r="B26" s="473" t="s">
        <v>311</v>
      </c>
      <c r="C26" s="473" t="s">
        <v>312</v>
      </c>
      <c r="D26" s="474" t="s">
        <v>1832</v>
      </c>
      <c r="E26" s="475" t="s">
        <v>1833</v>
      </c>
      <c r="F26" s="473" t="s">
        <v>1372</v>
      </c>
      <c r="G26" s="476">
        <v>45</v>
      </c>
      <c r="H26" s="476"/>
      <c r="I26" s="476">
        <f t="shared" si="0"/>
        <v>0</v>
      </c>
      <c r="J26" s="477">
        <v>0</v>
      </c>
      <c r="K26" s="478">
        <f t="shared" si="1"/>
        <v>0</v>
      </c>
      <c r="L26" s="477">
        <v>0</v>
      </c>
      <c r="M26" s="478">
        <f t="shared" si="2"/>
        <v>0</v>
      </c>
      <c r="N26" s="488">
        <v>14</v>
      </c>
      <c r="O26" s="457">
        <v>16</v>
      </c>
      <c r="P26" s="456" t="s">
        <v>1270</v>
      </c>
    </row>
    <row r="27" spans="1:16" s="456" customFormat="1" ht="13.5" customHeight="1">
      <c r="A27" s="487" t="s">
        <v>1292</v>
      </c>
      <c r="B27" s="473" t="s">
        <v>311</v>
      </c>
      <c r="C27" s="473" t="s">
        <v>312</v>
      </c>
      <c r="D27" s="474" t="s">
        <v>1834</v>
      </c>
      <c r="E27" s="475" t="s">
        <v>1835</v>
      </c>
      <c r="F27" s="473" t="s">
        <v>1372</v>
      </c>
      <c r="G27" s="476">
        <v>68</v>
      </c>
      <c r="H27" s="476"/>
      <c r="I27" s="476">
        <f t="shared" si="0"/>
        <v>0</v>
      </c>
      <c r="J27" s="477">
        <v>0</v>
      </c>
      <c r="K27" s="478">
        <f t="shared" si="1"/>
        <v>0</v>
      </c>
      <c r="L27" s="477">
        <v>0</v>
      </c>
      <c r="M27" s="478">
        <f t="shared" si="2"/>
        <v>0</v>
      </c>
      <c r="N27" s="488">
        <v>14</v>
      </c>
      <c r="O27" s="457">
        <v>16</v>
      </c>
      <c r="P27" s="456" t="s">
        <v>1270</v>
      </c>
    </row>
    <row r="28" spans="1:16" s="456" customFormat="1" ht="13.5" customHeight="1">
      <c r="A28" s="487" t="s">
        <v>1293</v>
      </c>
      <c r="B28" s="473" t="s">
        <v>311</v>
      </c>
      <c r="C28" s="473" t="s">
        <v>312</v>
      </c>
      <c r="D28" s="474" t="s">
        <v>1836</v>
      </c>
      <c r="E28" s="475" t="s">
        <v>1837</v>
      </c>
      <c r="F28" s="473" t="s">
        <v>1372</v>
      </c>
      <c r="G28" s="476">
        <v>23</v>
      </c>
      <c r="H28" s="476"/>
      <c r="I28" s="476">
        <f t="shared" si="0"/>
        <v>0</v>
      </c>
      <c r="J28" s="477">
        <v>0</v>
      </c>
      <c r="K28" s="478">
        <f t="shared" si="1"/>
        <v>0</v>
      </c>
      <c r="L28" s="477">
        <v>0</v>
      </c>
      <c r="M28" s="478">
        <f t="shared" si="2"/>
        <v>0</v>
      </c>
      <c r="N28" s="488">
        <v>14</v>
      </c>
      <c r="O28" s="457">
        <v>16</v>
      </c>
      <c r="P28" s="456" t="s">
        <v>1270</v>
      </c>
    </row>
    <row r="29" spans="1:16" s="456" customFormat="1" ht="13.5" customHeight="1">
      <c r="A29" s="487" t="s">
        <v>1294</v>
      </c>
      <c r="B29" s="473" t="s">
        <v>311</v>
      </c>
      <c r="C29" s="473" t="s">
        <v>312</v>
      </c>
      <c r="D29" s="474" t="s">
        <v>1838</v>
      </c>
      <c r="E29" s="475" t="s">
        <v>1839</v>
      </c>
      <c r="F29" s="473" t="s">
        <v>1372</v>
      </c>
      <c r="G29" s="476">
        <v>23</v>
      </c>
      <c r="H29" s="476"/>
      <c r="I29" s="476">
        <f t="shared" si="0"/>
        <v>0</v>
      </c>
      <c r="J29" s="477">
        <v>0.00034</v>
      </c>
      <c r="K29" s="478">
        <f t="shared" si="1"/>
        <v>0.00782</v>
      </c>
      <c r="L29" s="477">
        <v>0</v>
      </c>
      <c r="M29" s="478">
        <f t="shared" si="2"/>
        <v>0</v>
      </c>
      <c r="N29" s="488">
        <v>14</v>
      </c>
      <c r="O29" s="457">
        <v>16</v>
      </c>
      <c r="P29" s="456" t="s">
        <v>1270</v>
      </c>
    </row>
    <row r="30" spans="1:16" s="456" customFormat="1" ht="13.5" customHeight="1">
      <c r="A30" s="487" t="s">
        <v>1295</v>
      </c>
      <c r="B30" s="473" t="s">
        <v>311</v>
      </c>
      <c r="C30" s="473" t="s">
        <v>312</v>
      </c>
      <c r="D30" s="474" t="s">
        <v>1840</v>
      </c>
      <c r="E30" s="475" t="s">
        <v>1841</v>
      </c>
      <c r="F30" s="473" t="s">
        <v>1372</v>
      </c>
      <c r="G30" s="476">
        <v>22</v>
      </c>
      <c r="H30" s="476"/>
      <c r="I30" s="476">
        <f t="shared" si="0"/>
        <v>0</v>
      </c>
      <c r="J30" s="477">
        <v>0.00034</v>
      </c>
      <c r="K30" s="478">
        <f t="shared" si="1"/>
        <v>0.0074800000000000005</v>
      </c>
      <c r="L30" s="477">
        <v>0</v>
      </c>
      <c r="M30" s="478">
        <f t="shared" si="2"/>
        <v>0</v>
      </c>
      <c r="N30" s="488">
        <v>14</v>
      </c>
      <c r="O30" s="457">
        <v>16</v>
      </c>
      <c r="P30" s="456" t="s">
        <v>1270</v>
      </c>
    </row>
    <row r="31" spans="1:16" s="456" customFormat="1" ht="13.5" customHeight="1">
      <c r="A31" s="487" t="s">
        <v>1296</v>
      </c>
      <c r="B31" s="473" t="s">
        <v>311</v>
      </c>
      <c r="C31" s="473" t="s">
        <v>312</v>
      </c>
      <c r="D31" s="474" t="s">
        <v>1842</v>
      </c>
      <c r="E31" s="475" t="s">
        <v>1843</v>
      </c>
      <c r="F31" s="473" t="s">
        <v>1372</v>
      </c>
      <c r="G31" s="476">
        <v>22</v>
      </c>
      <c r="H31" s="476"/>
      <c r="I31" s="476">
        <f t="shared" si="0"/>
        <v>0</v>
      </c>
      <c r="J31" s="477">
        <v>0.00034</v>
      </c>
      <c r="K31" s="478">
        <f t="shared" si="1"/>
        <v>0.0074800000000000005</v>
      </c>
      <c r="L31" s="477">
        <v>0</v>
      </c>
      <c r="M31" s="478">
        <f t="shared" si="2"/>
        <v>0</v>
      </c>
      <c r="N31" s="488">
        <v>14</v>
      </c>
      <c r="O31" s="457">
        <v>16</v>
      </c>
      <c r="P31" s="456" t="s">
        <v>1270</v>
      </c>
    </row>
    <row r="32" spans="1:16" s="456" customFormat="1" ht="13.5" customHeight="1">
      <c r="A32" s="487" t="s">
        <v>1297</v>
      </c>
      <c r="B32" s="473" t="s">
        <v>311</v>
      </c>
      <c r="C32" s="473" t="s">
        <v>312</v>
      </c>
      <c r="D32" s="474" t="s">
        <v>1844</v>
      </c>
      <c r="E32" s="475" t="s">
        <v>1845</v>
      </c>
      <c r="F32" s="473" t="s">
        <v>1372</v>
      </c>
      <c r="G32" s="476">
        <v>2</v>
      </c>
      <c r="H32" s="476"/>
      <c r="I32" s="476">
        <f t="shared" si="0"/>
        <v>0</v>
      </c>
      <c r="J32" s="477">
        <v>0.00143</v>
      </c>
      <c r="K32" s="478">
        <f t="shared" si="1"/>
        <v>0.00286</v>
      </c>
      <c r="L32" s="477">
        <v>0</v>
      </c>
      <c r="M32" s="478">
        <f t="shared" si="2"/>
        <v>0</v>
      </c>
      <c r="N32" s="488">
        <v>14</v>
      </c>
      <c r="O32" s="457">
        <v>16</v>
      </c>
      <c r="P32" s="456" t="s">
        <v>1270</v>
      </c>
    </row>
    <row r="33" spans="1:16" s="456" customFormat="1" ht="13.5" customHeight="1">
      <c r="A33" s="487" t="s">
        <v>1298</v>
      </c>
      <c r="B33" s="473" t="s">
        <v>311</v>
      </c>
      <c r="C33" s="473" t="s">
        <v>312</v>
      </c>
      <c r="D33" s="474" t="s">
        <v>1846</v>
      </c>
      <c r="E33" s="475" t="s">
        <v>1847</v>
      </c>
      <c r="F33" s="473" t="s">
        <v>1372</v>
      </c>
      <c r="G33" s="476">
        <v>2</v>
      </c>
      <c r="H33" s="476"/>
      <c r="I33" s="476">
        <f t="shared" si="0"/>
        <v>0</v>
      </c>
      <c r="J33" s="477">
        <v>0</v>
      </c>
      <c r="K33" s="478">
        <f t="shared" si="1"/>
        <v>0</v>
      </c>
      <c r="L33" s="477">
        <v>0.02517</v>
      </c>
      <c r="M33" s="478">
        <f t="shared" si="2"/>
        <v>0.05034</v>
      </c>
      <c r="N33" s="488">
        <v>14</v>
      </c>
      <c r="O33" s="457">
        <v>16</v>
      </c>
      <c r="P33" s="456" t="s">
        <v>1270</v>
      </c>
    </row>
    <row r="34" spans="1:16" s="456" customFormat="1" ht="13.5" customHeight="1">
      <c r="A34" s="487" t="s">
        <v>1300</v>
      </c>
      <c r="B34" s="473" t="s">
        <v>311</v>
      </c>
      <c r="C34" s="473" t="s">
        <v>312</v>
      </c>
      <c r="D34" s="474" t="s">
        <v>1848</v>
      </c>
      <c r="E34" s="475" t="s">
        <v>1849</v>
      </c>
      <c r="F34" s="473" t="s">
        <v>1372</v>
      </c>
      <c r="G34" s="476">
        <v>1</v>
      </c>
      <c r="H34" s="476"/>
      <c r="I34" s="476">
        <f t="shared" si="0"/>
        <v>0</v>
      </c>
      <c r="J34" s="477">
        <v>0.00073</v>
      </c>
      <c r="K34" s="478">
        <f t="shared" si="1"/>
        <v>0.00073</v>
      </c>
      <c r="L34" s="477">
        <v>0</v>
      </c>
      <c r="M34" s="478">
        <f t="shared" si="2"/>
        <v>0</v>
      </c>
      <c r="N34" s="488">
        <v>14</v>
      </c>
      <c r="O34" s="457">
        <v>16</v>
      </c>
      <c r="P34" s="456" t="s">
        <v>1270</v>
      </c>
    </row>
    <row r="35" spans="1:16" s="456" customFormat="1" ht="13.5" customHeight="1">
      <c r="A35" s="489" t="s">
        <v>1299</v>
      </c>
      <c r="B35" s="479" t="s">
        <v>372</v>
      </c>
      <c r="C35" s="479" t="s">
        <v>1797</v>
      </c>
      <c r="D35" s="480" t="s">
        <v>1850</v>
      </c>
      <c r="E35" s="481" t="s">
        <v>1851</v>
      </c>
      <c r="F35" s="479" t="s">
        <v>1372</v>
      </c>
      <c r="G35" s="482">
        <v>1</v>
      </c>
      <c r="H35" s="482"/>
      <c r="I35" s="482">
        <f t="shared" si="0"/>
        <v>0</v>
      </c>
      <c r="J35" s="483">
        <v>0.00016</v>
      </c>
      <c r="K35" s="484">
        <f t="shared" si="1"/>
        <v>0.00016</v>
      </c>
      <c r="L35" s="483">
        <v>0</v>
      </c>
      <c r="M35" s="484">
        <f t="shared" si="2"/>
        <v>0</v>
      </c>
      <c r="N35" s="490">
        <v>14</v>
      </c>
      <c r="O35" s="459">
        <v>32</v>
      </c>
      <c r="P35" s="458" t="s">
        <v>1270</v>
      </c>
    </row>
    <row r="36" spans="1:16" s="456" customFormat="1" ht="13.5" customHeight="1">
      <c r="A36" s="487" t="s">
        <v>1301</v>
      </c>
      <c r="B36" s="473" t="s">
        <v>311</v>
      </c>
      <c r="C36" s="473" t="s">
        <v>312</v>
      </c>
      <c r="D36" s="474" t="s">
        <v>1852</v>
      </c>
      <c r="E36" s="475" t="s">
        <v>1853</v>
      </c>
      <c r="F36" s="473" t="s">
        <v>1372</v>
      </c>
      <c r="G36" s="476">
        <v>8</v>
      </c>
      <c r="H36" s="476"/>
      <c r="I36" s="476">
        <f t="shared" si="0"/>
        <v>0</v>
      </c>
      <c r="J36" s="477">
        <v>0.00083</v>
      </c>
      <c r="K36" s="478">
        <f t="shared" si="1"/>
        <v>0.00664</v>
      </c>
      <c r="L36" s="477">
        <v>0</v>
      </c>
      <c r="M36" s="478">
        <f t="shared" si="2"/>
        <v>0</v>
      </c>
      <c r="N36" s="488">
        <v>14</v>
      </c>
      <c r="O36" s="457">
        <v>16</v>
      </c>
      <c r="P36" s="456" t="s">
        <v>1270</v>
      </c>
    </row>
    <row r="37" spans="1:16" s="456" customFormat="1" ht="13.5" customHeight="1">
      <c r="A37" s="489" t="s">
        <v>1302</v>
      </c>
      <c r="B37" s="479" t="s">
        <v>372</v>
      </c>
      <c r="C37" s="479" t="s">
        <v>1797</v>
      </c>
      <c r="D37" s="480" t="s">
        <v>1854</v>
      </c>
      <c r="E37" s="481" t="s">
        <v>1855</v>
      </c>
      <c r="F37" s="479" t="s">
        <v>1372</v>
      </c>
      <c r="G37" s="482">
        <v>4</v>
      </c>
      <c r="H37" s="482"/>
      <c r="I37" s="482">
        <f t="shared" si="0"/>
        <v>0</v>
      </c>
      <c r="J37" s="483">
        <v>0.00022</v>
      </c>
      <c r="K37" s="484">
        <f t="shared" si="1"/>
        <v>0.00088</v>
      </c>
      <c r="L37" s="483">
        <v>0</v>
      </c>
      <c r="M37" s="484">
        <f t="shared" si="2"/>
        <v>0</v>
      </c>
      <c r="N37" s="490">
        <v>14</v>
      </c>
      <c r="O37" s="459">
        <v>32</v>
      </c>
      <c r="P37" s="458" t="s">
        <v>1270</v>
      </c>
    </row>
    <row r="38" spans="1:16" s="456" customFormat="1" ht="13.5" customHeight="1">
      <c r="A38" s="487" t="s">
        <v>1309</v>
      </c>
      <c r="B38" s="473" t="s">
        <v>311</v>
      </c>
      <c r="C38" s="473" t="s">
        <v>312</v>
      </c>
      <c r="D38" s="474" t="s">
        <v>1856</v>
      </c>
      <c r="E38" s="475" t="s">
        <v>1857</v>
      </c>
      <c r="F38" s="473" t="s">
        <v>1372</v>
      </c>
      <c r="G38" s="476">
        <v>26</v>
      </c>
      <c r="H38" s="476"/>
      <c r="I38" s="476">
        <f t="shared" si="0"/>
        <v>0</v>
      </c>
      <c r="J38" s="477">
        <v>0.00094</v>
      </c>
      <c r="K38" s="478">
        <f t="shared" si="1"/>
        <v>0.02444</v>
      </c>
      <c r="L38" s="477">
        <v>0</v>
      </c>
      <c r="M38" s="478">
        <f t="shared" si="2"/>
        <v>0</v>
      </c>
      <c r="N38" s="488">
        <v>14</v>
      </c>
      <c r="O38" s="457">
        <v>16</v>
      </c>
      <c r="P38" s="456" t="s">
        <v>1270</v>
      </c>
    </row>
    <row r="39" spans="1:16" s="456" customFormat="1" ht="13.5" customHeight="1">
      <c r="A39" s="487" t="s">
        <v>1310</v>
      </c>
      <c r="B39" s="473" t="s">
        <v>311</v>
      </c>
      <c r="C39" s="473" t="s">
        <v>312</v>
      </c>
      <c r="D39" s="474" t="s">
        <v>1858</v>
      </c>
      <c r="E39" s="475" t="s">
        <v>1859</v>
      </c>
      <c r="F39" s="473" t="s">
        <v>1372</v>
      </c>
      <c r="G39" s="476">
        <v>2</v>
      </c>
      <c r="H39" s="476"/>
      <c r="I39" s="476">
        <f t="shared" si="0"/>
        <v>0</v>
      </c>
      <c r="J39" s="477">
        <v>0.00221</v>
      </c>
      <c r="K39" s="478">
        <f t="shared" si="1"/>
        <v>0.00442</v>
      </c>
      <c r="L39" s="477">
        <v>0</v>
      </c>
      <c r="M39" s="478">
        <f t="shared" si="2"/>
        <v>0</v>
      </c>
      <c r="N39" s="488">
        <v>14</v>
      </c>
      <c r="O39" s="457">
        <v>16</v>
      </c>
      <c r="P39" s="456" t="s">
        <v>1270</v>
      </c>
    </row>
    <row r="40" spans="1:15" s="456" customFormat="1" ht="13.5" customHeight="1">
      <c r="A40" s="487" t="s">
        <v>1887</v>
      </c>
      <c r="B40" s="473" t="s">
        <v>311</v>
      </c>
      <c r="C40" s="473">
        <v>721</v>
      </c>
      <c r="D40" s="474" t="s">
        <v>1888</v>
      </c>
      <c r="E40" s="475" t="s">
        <v>1889</v>
      </c>
      <c r="F40" s="473" t="s">
        <v>1372</v>
      </c>
      <c r="G40" s="476">
        <v>1</v>
      </c>
      <c r="H40" s="476"/>
      <c r="I40" s="476">
        <f t="shared" si="0"/>
        <v>0</v>
      </c>
      <c r="J40" s="477"/>
      <c r="K40" s="478"/>
      <c r="L40" s="477"/>
      <c r="M40" s="478"/>
      <c r="N40" s="488">
        <v>14</v>
      </c>
      <c r="O40" s="457"/>
    </row>
    <row r="41" spans="1:16" s="456" customFormat="1" ht="13.5" customHeight="1">
      <c r="A41" s="487" t="s">
        <v>1311</v>
      </c>
      <c r="B41" s="473" t="s">
        <v>311</v>
      </c>
      <c r="C41" s="473" t="s">
        <v>312</v>
      </c>
      <c r="D41" s="474" t="s">
        <v>1860</v>
      </c>
      <c r="E41" s="475" t="s">
        <v>1861</v>
      </c>
      <c r="F41" s="473" t="s">
        <v>1372</v>
      </c>
      <c r="G41" s="476">
        <v>4</v>
      </c>
      <c r="H41" s="476"/>
      <c r="I41" s="476">
        <f t="shared" si="0"/>
        <v>0</v>
      </c>
      <c r="J41" s="477">
        <v>0.00085</v>
      </c>
      <c r="K41" s="478">
        <f t="shared" si="1"/>
        <v>0.0034</v>
      </c>
      <c r="L41" s="477">
        <v>0</v>
      </c>
      <c r="M41" s="478">
        <f t="shared" si="2"/>
        <v>0</v>
      </c>
      <c r="N41" s="488">
        <v>14</v>
      </c>
      <c r="O41" s="457">
        <v>16</v>
      </c>
      <c r="P41" s="456" t="s">
        <v>1270</v>
      </c>
    </row>
    <row r="42" spans="1:16" s="456" customFormat="1" ht="13.5" customHeight="1">
      <c r="A42" s="487" t="s">
        <v>1312</v>
      </c>
      <c r="B42" s="473" t="s">
        <v>311</v>
      </c>
      <c r="C42" s="473" t="s">
        <v>312</v>
      </c>
      <c r="D42" s="474" t="s">
        <v>1862</v>
      </c>
      <c r="E42" s="475" t="s">
        <v>1863</v>
      </c>
      <c r="F42" s="473" t="s">
        <v>1282</v>
      </c>
      <c r="G42" s="476">
        <v>231</v>
      </c>
      <c r="H42" s="476"/>
      <c r="I42" s="476">
        <f t="shared" si="0"/>
        <v>0</v>
      </c>
      <c r="J42" s="477">
        <v>0</v>
      </c>
      <c r="K42" s="478">
        <f t="shared" si="1"/>
        <v>0</v>
      </c>
      <c r="L42" s="477">
        <v>0</v>
      </c>
      <c r="M42" s="478">
        <f t="shared" si="2"/>
        <v>0</v>
      </c>
      <c r="N42" s="488">
        <v>14</v>
      </c>
      <c r="O42" s="457">
        <v>16</v>
      </c>
      <c r="P42" s="456" t="s">
        <v>1270</v>
      </c>
    </row>
    <row r="43" spans="1:16" s="456" customFormat="1" ht="13.5" customHeight="1">
      <c r="A43" s="487" t="s">
        <v>1313</v>
      </c>
      <c r="B43" s="473" t="s">
        <v>311</v>
      </c>
      <c r="C43" s="473" t="s">
        <v>312</v>
      </c>
      <c r="D43" s="474" t="s">
        <v>1864</v>
      </c>
      <c r="E43" s="475" t="s">
        <v>1865</v>
      </c>
      <c r="F43" s="473" t="s">
        <v>1282</v>
      </c>
      <c r="G43" s="476">
        <v>108</v>
      </c>
      <c r="H43" s="476"/>
      <c r="I43" s="476">
        <f t="shared" si="0"/>
        <v>0</v>
      </c>
      <c r="J43" s="477">
        <v>0</v>
      </c>
      <c r="K43" s="478">
        <f t="shared" si="1"/>
        <v>0</v>
      </c>
      <c r="L43" s="477">
        <v>0</v>
      </c>
      <c r="M43" s="478">
        <f t="shared" si="2"/>
        <v>0</v>
      </c>
      <c r="N43" s="488">
        <v>14</v>
      </c>
      <c r="O43" s="457">
        <v>16</v>
      </c>
      <c r="P43" s="456" t="s">
        <v>1270</v>
      </c>
    </row>
    <row r="44" spans="1:16" s="456" customFormat="1" ht="13.5" customHeight="1">
      <c r="A44" s="487" t="s">
        <v>1314</v>
      </c>
      <c r="B44" s="473" t="s">
        <v>311</v>
      </c>
      <c r="C44" s="473" t="s">
        <v>312</v>
      </c>
      <c r="D44" s="474" t="s">
        <v>1866</v>
      </c>
      <c r="E44" s="475" t="s">
        <v>1867</v>
      </c>
      <c r="F44" s="473" t="s">
        <v>1282</v>
      </c>
      <c r="G44" s="476">
        <v>40</v>
      </c>
      <c r="H44" s="476"/>
      <c r="I44" s="476">
        <f t="shared" si="0"/>
        <v>0</v>
      </c>
      <c r="J44" s="477">
        <v>0</v>
      </c>
      <c r="K44" s="478">
        <f t="shared" si="1"/>
        <v>0</v>
      </c>
      <c r="L44" s="477">
        <v>0</v>
      </c>
      <c r="M44" s="478">
        <f t="shared" si="2"/>
        <v>0</v>
      </c>
      <c r="N44" s="488">
        <v>14</v>
      </c>
      <c r="O44" s="457">
        <v>16</v>
      </c>
      <c r="P44" s="456" t="s">
        <v>1270</v>
      </c>
    </row>
    <row r="45" spans="1:16" s="456" customFormat="1" ht="13.5" customHeight="1">
      <c r="A45" s="487" t="s">
        <v>1315</v>
      </c>
      <c r="B45" s="473" t="s">
        <v>311</v>
      </c>
      <c r="C45" s="473" t="s">
        <v>312</v>
      </c>
      <c r="D45" s="474" t="s">
        <v>1868</v>
      </c>
      <c r="E45" s="475" t="s">
        <v>418</v>
      </c>
      <c r="F45" s="473" t="s">
        <v>1282</v>
      </c>
      <c r="G45" s="476">
        <v>40</v>
      </c>
      <c r="H45" s="476"/>
      <c r="I45" s="476">
        <f t="shared" si="0"/>
        <v>0</v>
      </c>
      <c r="J45" s="477">
        <v>0</v>
      </c>
      <c r="K45" s="478">
        <f t="shared" si="1"/>
        <v>0</v>
      </c>
      <c r="L45" s="477">
        <v>0</v>
      </c>
      <c r="M45" s="478">
        <f t="shared" si="2"/>
        <v>0</v>
      </c>
      <c r="N45" s="488">
        <v>14</v>
      </c>
      <c r="O45" s="457">
        <v>16</v>
      </c>
      <c r="P45" s="456" t="s">
        <v>1270</v>
      </c>
    </row>
    <row r="46" spans="1:16" s="456" customFormat="1" ht="13.5" customHeight="1">
      <c r="A46" s="487" t="s">
        <v>1316</v>
      </c>
      <c r="B46" s="473" t="s">
        <v>311</v>
      </c>
      <c r="C46" s="473" t="s">
        <v>312</v>
      </c>
      <c r="D46" s="474" t="s">
        <v>419</v>
      </c>
      <c r="E46" s="475" t="s">
        <v>420</v>
      </c>
      <c r="F46" s="473" t="s">
        <v>1372</v>
      </c>
      <c r="G46" s="476">
        <v>1</v>
      </c>
      <c r="H46" s="476"/>
      <c r="I46" s="476">
        <f t="shared" si="0"/>
        <v>0</v>
      </c>
      <c r="J46" s="477">
        <v>0</v>
      </c>
      <c r="K46" s="478">
        <f t="shared" si="1"/>
        <v>0</v>
      </c>
      <c r="L46" s="477">
        <v>0</v>
      </c>
      <c r="M46" s="478">
        <f t="shared" si="2"/>
        <v>0</v>
      </c>
      <c r="N46" s="488">
        <v>14</v>
      </c>
      <c r="O46" s="457">
        <v>16</v>
      </c>
      <c r="P46" s="456" t="s">
        <v>1270</v>
      </c>
    </row>
    <row r="47" spans="1:16" s="456" customFormat="1" ht="13.5" customHeight="1">
      <c r="A47" s="487" t="s">
        <v>1317</v>
      </c>
      <c r="B47" s="473" t="s">
        <v>311</v>
      </c>
      <c r="C47" s="473" t="s">
        <v>312</v>
      </c>
      <c r="D47" s="474" t="s">
        <v>421</v>
      </c>
      <c r="E47" s="475" t="s">
        <v>422</v>
      </c>
      <c r="F47" s="473" t="s">
        <v>1306</v>
      </c>
      <c r="G47" s="476">
        <v>2.215</v>
      </c>
      <c r="H47" s="476"/>
      <c r="I47" s="476">
        <f t="shared" si="0"/>
        <v>0</v>
      </c>
      <c r="J47" s="477">
        <v>0</v>
      </c>
      <c r="K47" s="478">
        <f t="shared" si="1"/>
        <v>0</v>
      </c>
      <c r="L47" s="477">
        <v>0</v>
      </c>
      <c r="M47" s="478">
        <f t="shared" si="2"/>
        <v>0</v>
      </c>
      <c r="N47" s="488">
        <v>14</v>
      </c>
      <c r="O47" s="457">
        <v>16</v>
      </c>
      <c r="P47" s="456" t="s">
        <v>1270</v>
      </c>
    </row>
    <row r="48" spans="1:16" s="453" customFormat="1" ht="12.75" customHeight="1">
      <c r="A48" s="485"/>
      <c r="B48" s="469" t="s">
        <v>306</v>
      </c>
      <c r="C48" s="468"/>
      <c r="D48" s="470" t="s">
        <v>423</v>
      </c>
      <c r="E48" s="470" t="s">
        <v>424</v>
      </c>
      <c r="F48" s="468"/>
      <c r="G48" s="468"/>
      <c r="H48" s="468"/>
      <c r="I48" s="471">
        <f>SUM(I49:I88)</f>
        <v>0</v>
      </c>
      <c r="J48" s="468"/>
      <c r="K48" s="472">
        <f>SUM(K49:K88)</f>
        <v>5.386220000000002</v>
      </c>
      <c r="L48" s="468"/>
      <c r="M48" s="472">
        <f>SUM(M49:M88)</f>
        <v>0</v>
      </c>
      <c r="N48" s="486"/>
      <c r="P48" s="455" t="s">
        <v>1268</v>
      </c>
    </row>
    <row r="49" spans="1:16" s="456" customFormat="1" ht="13.5" customHeight="1">
      <c r="A49" s="487" t="s">
        <v>1318</v>
      </c>
      <c r="B49" s="473" t="s">
        <v>311</v>
      </c>
      <c r="C49" s="473" t="s">
        <v>312</v>
      </c>
      <c r="D49" s="474" t="s">
        <v>425</v>
      </c>
      <c r="E49" s="475" t="s">
        <v>426</v>
      </c>
      <c r="F49" s="473" t="s">
        <v>1282</v>
      </c>
      <c r="G49" s="476">
        <v>3</v>
      </c>
      <c r="H49" s="476"/>
      <c r="I49" s="476">
        <f aca="true" t="shared" si="3" ref="I49:I88">ROUND(G49*H49,2)</f>
        <v>0</v>
      </c>
      <c r="J49" s="477">
        <v>0.01444</v>
      </c>
      <c r="K49" s="478">
        <f aca="true" t="shared" si="4" ref="K49:K88">G49*J49</f>
        <v>0.04332</v>
      </c>
      <c r="L49" s="477">
        <v>0</v>
      </c>
      <c r="M49" s="478">
        <f aca="true" t="shared" si="5" ref="M49:M88">G49*L49</f>
        <v>0</v>
      </c>
      <c r="N49" s="488">
        <v>14</v>
      </c>
      <c r="O49" s="457">
        <v>16</v>
      </c>
      <c r="P49" s="456" t="s">
        <v>1270</v>
      </c>
    </row>
    <row r="50" spans="1:16" s="456" customFormat="1" ht="13.5" customHeight="1">
      <c r="A50" s="487" t="s">
        <v>1319</v>
      </c>
      <c r="B50" s="473" t="s">
        <v>311</v>
      </c>
      <c r="C50" s="473" t="s">
        <v>312</v>
      </c>
      <c r="D50" s="474" t="s">
        <v>427</v>
      </c>
      <c r="E50" s="475" t="s">
        <v>428</v>
      </c>
      <c r="F50" s="473" t="s">
        <v>1282</v>
      </c>
      <c r="G50" s="476">
        <v>15</v>
      </c>
      <c r="H50" s="476"/>
      <c r="I50" s="476">
        <f t="shared" si="3"/>
        <v>0</v>
      </c>
      <c r="J50" s="477">
        <v>0.01306</v>
      </c>
      <c r="K50" s="478">
        <f t="shared" si="4"/>
        <v>0.19590000000000002</v>
      </c>
      <c r="L50" s="477">
        <v>0</v>
      </c>
      <c r="M50" s="478">
        <f t="shared" si="5"/>
        <v>0</v>
      </c>
      <c r="N50" s="488">
        <v>14</v>
      </c>
      <c r="O50" s="457">
        <v>16</v>
      </c>
      <c r="P50" s="456" t="s">
        <v>1270</v>
      </c>
    </row>
    <row r="51" spans="1:16" s="456" customFormat="1" ht="13.5" customHeight="1">
      <c r="A51" s="487" t="s">
        <v>1320</v>
      </c>
      <c r="B51" s="473" t="s">
        <v>311</v>
      </c>
      <c r="C51" s="473" t="s">
        <v>312</v>
      </c>
      <c r="D51" s="474" t="s">
        <v>429</v>
      </c>
      <c r="E51" s="475" t="s">
        <v>430</v>
      </c>
      <c r="F51" s="473" t="s">
        <v>1282</v>
      </c>
      <c r="G51" s="476">
        <v>22</v>
      </c>
      <c r="H51" s="476"/>
      <c r="I51" s="476">
        <f t="shared" si="3"/>
        <v>0</v>
      </c>
      <c r="J51" s="477">
        <v>0.01493</v>
      </c>
      <c r="K51" s="478">
        <f t="shared" si="4"/>
        <v>0.32846000000000003</v>
      </c>
      <c r="L51" s="477">
        <v>0</v>
      </c>
      <c r="M51" s="478">
        <f t="shared" si="5"/>
        <v>0</v>
      </c>
      <c r="N51" s="488">
        <v>14</v>
      </c>
      <c r="O51" s="457">
        <v>16</v>
      </c>
      <c r="P51" s="456" t="s">
        <v>1270</v>
      </c>
    </row>
    <row r="52" spans="1:16" s="456" customFormat="1" ht="13.5" customHeight="1">
      <c r="A52" s="487" t="s">
        <v>1321</v>
      </c>
      <c r="B52" s="473" t="s">
        <v>311</v>
      </c>
      <c r="C52" s="473" t="s">
        <v>312</v>
      </c>
      <c r="D52" s="474" t="s">
        <v>431</v>
      </c>
      <c r="E52" s="475" t="s">
        <v>432</v>
      </c>
      <c r="F52" s="473" t="s">
        <v>1282</v>
      </c>
      <c r="G52" s="476">
        <v>344</v>
      </c>
      <c r="H52" s="476"/>
      <c r="I52" s="476">
        <f t="shared" si="3"/>
        <v>0</v>
      </c>
      <c r="J52" s="477">
        <v>0.00431</v>
      </c>
      <c r="K52" s="478">
        <f t="shared" si="4"/>
        <v>1.48264</v>
      </c>
      <c r="L52" s="477">
        <v>0</v>
      </c>
      <c r="M52" s="478">
        <f t="shared" si="5"/>
        <v>0</v>
      </c>
      <c r="N52" s="488">
        <v>14</v>
      </c>
      <c r="O52" s="457">
        <v>16</v>
      </c>
      <c r="P52" s="456" t="s">
        <v>1270</v>
      </c>
    </row>
    <row r="53" spans="1:16" s="456" customFormat="1" ht="13.5" customHeight="1">
      <c r="A53" s="487" t="s">
        <v>1322</v>
      </c>
      <c r="B53" s="473" t="s">
        <v>311</v>
      </c>
      <c r="C53" s="473" t="s">
        <v>312</v>
      </c>
      <c r="D53" s="474" t="s">
        <v>433</v>
      </c>
      <c r="E53" s="475" t="s">
        <v>434</v>
      </c>
      <c r="F53" s="473" t="s">
        <v>1282</v>
      </c>
      <c r="G53" s="476">
        <v>90</v>
      </c>
      <c r="H53" s="476"/>
      <c r="I53" s="476">
        <f t="shared" si="3"/>
        <v>0</v>
      </c>
      <c r="J53" s="477">
        <v>0.01303</v>
      </c>
      <c r="K53" s="478">
        <f t="shared" si="4"/>
        <v>1.1727</v>
      </c>
      <c r="L53" s="477">
        <v>0</v>
      </c>
      <c r="M53" s="478">
        <f t="shared" si="5"/>
        <v>0</v>
      </c>
      <c r="N53" s="488">
        <v>14</v>
      </c>
      <c r="O53" s="457">
        <v>16</v>
      </c>
      <c r="P53" s="456" t="s">
        <v>1270</v>
      </c>
    </row>
    <row r="54" spans="1:16" s="456" customFormat="1" ht="13.5" customHeight="1">
      <c r="A54" s="487" t="s">
        <v>1323</v>
      </c>
      <c r="B54" s="473" t="s">
        <v>311</v>
      </c>
      <c r="C54" s="473" t="s">
        <v>312</v>
      </c>
      <c r="D54" s="474" t="s">
        <v>435</v>
      </c>
      <c r="E54" s="475" t="s">
        <v>436</v>
      </c>
      <c r="F54" s="473" t="s">
        <v>1282</v>
      </c>
      <c r="G54" s="476">
        <v>38</v>
      </c>
      <c r="H54" s="476"/>
      <c r="I54" s="476">
        <f t="shared" si="3"/>
        <v>0</v>
      </c>
      <c r="J54" s="477">
        <v>0.01168</v>
      </c>
      <c r="K54" s="478">
        <f t="shared" si="4"/>
        <v>0.44383999999999996</v>
      </c>
      <c r="L54" s="477">
        <v>0</v>
      </c>
      <c r="M54" s="478">
        <f t="shared" si="5"/>
        <v>0</v>
      </c>
      <c r="N54" s="488">
        <v>14</v>
      </c>
      <c r="O54" s="457">
        <v>16</v>
      </c>
      <c r="P54" s="456" t="s">
        <v>1270</v>
      </c>
    </row>
    <row r="55" spans="1:16" s="456" customFormat="1" ht="13.5" customHeight="1">
      <c r="A55" s="487" t="s">
        <v>1324</v>
      </c>
      <c r="B55" s="473" t="s">
        <v>311</v>
      </c>
      <c r="C55" s="473" t="s">
        <v>312</v>
      </c>
      <c r="D55" s="474" t="s">
        <v>437</v>
      </c>
      <c r="E55" s="475" t="s">
        <v>438</v>
      </c>
      <c r="F55" s="473" t="s">
        <v>1282</v>
      </c>
      <c r="G55" s="476">
        <v>57</v>
      </c>
      <c r="H55" s="476"/>
      <c r="I55" s="476">
        <f t="shared" si="3"/>
        <v>0</v>
      </c>
      <c r="J55" s="477">
        <v>0.01429</v>
      </c>
      <c r="K55" s="478">
        <f t="shared" si="4"/>
        <v>0.8145300000000001</v>
      </c>
      <c r="L55" s="477">
        <v>0</v>
      </c>
      <c r="M55" s="478">
        <f t="shared" si="5"/>
        <v>0</v>
      </c>
      <c r="N55" s="488">
        <v>14</v>
      </c>
      <c r="O55" s="457">
        <v>16</v>
      </c>
      <c r="P55" s="456" t="s">
        <v>1270</v>
      </c>
    </row>
    <row r="56" spans="1:16" s="456" customFormat="1" ht="13.5" customHeight="1">
      <c r="A56" s="489" t="s">
        <v>1325</v>
      </c>
      <c r="B56" s="479" t="s">
        <v>372</v>
      </c>
      <c r="C56" s="479" t="s">
        <v>1797</v>
      </c>
      <c r="D56" s="480" t="s">
        <v>439</v>
      </c>
      <c r="E56" s="481" t="s">
        <v>440</v>
      </c>
      <c r="F56" s="479" t="s">
        <v>1282</v>
      </c>
      <c r="G56" s="482">
        <v>21</v>
      </c>
      <c r="H56" s="482"/>
      <c r="I56" s="482">
        <f t="shared" si="3"/>
        <v>0</v>
      </c>
      <c r="J56" s="483">
        <v>0.00023</v>
      </c>
      <c r="K56" s="484">
        <f t="shared" si="4"/>
        <v>0.00483</v>
      </c>
      <c r="L56" s="483">
        <v>0</v>
      </c>
      <c r="M56" s="484">
        <f t="shared" si="5"/>
        <v>0</v>
      </c>
      <c r="N56" s="490">
        <v>14</v>
      </c>
      <c r="O56" s="459">
        <v>32</v>
      </c>
      <c r="P56" s="458" t="s">
        <v>1270</v>
      </c>
    </row>
    <row r="57" spans="1:16" s="456" customFormat="1" ht="13.5" customHeight="1">
      <c r="A57" s="487" t="s">
        <v>1326</v>
      </c>
      <c r="B57" s="473" t="s">
        <v>311</v>
      </c>
      <c r="C57" s="473" t="s">
        <v>312</v>
      </c>
      <c r="D57" s="474" t="s">
        <v>441</v>
      </c>
      <c r="E57" s="475" t="s">
        <v>442</v>
      </c>
      <c r="F57" s="473" t="s">
        <v>1282</v>
      </c>
      <c r="G57" s="476">
        <v>13</v>
      </c>
      <c r="H57" s="476"/>
      <c r="I57" s="476">
        <f t="shared" si="3"/>
        <v>0</v>
      </c>
      <c r="J57" s="477">
        <v>0.01638</v>
      </c>
      <c r="K57" s="478">
        <f t="shared" si="4"/>
        <v>0.21294</v>
      </c>
      <c r="L57" s="477">
        <v>0</v>
      </c>
      <c r="M57" s="478">
        <f t="shared" si="5"/>
        <v>0</v>
      </c>
      <c r="N57" s="488">
        <v>14</v>
      </c>
      <c r="O57" s="457">
        <v>16</v>
      </c>
      <c r="P57" s="456" t="s">
        <v>1270</v>
      </c>
    </row>
    <row r="58" spans="1:16" s="456" customFormat="1" ht="13.5" customHeight="1">
      <c r="A58" s="489" t="s">
        <v>1327</v>
      </c>
      <c r="B58" s="479" t="s">
        <v>372</v>
      </c>
      <c r="C58" s="479" t="s">
        <v>1797</v>
      </c>
      <c r="D58" s="480" t="s">
        <v>443</v>
      </c>
      <c r="E58" s="481" t="s">
        <v>444</v>
      </c>
      <c r="F58" s="479" t="s">
        <v>1282</v>
      </c>
      <c r="G58" s="482">
        <v>13</v>
      </c>
      <c r="H58" s="482"/>
      <c r="I58" s="482">
        <f t="shared" si="3"/>
        <v>0</v>
      </c>
      <c r="J58" s="483">
        <v>0.00023</v>
      </c>
      <c r="K58" s="484">
        <f t="shared" si="4"/>
        <v>0.00299</v>
      </c>
      <c r="L58" s="483">
        <v>0</v>
      </c>
      <c r="M58" s="484">
        <f t="shared" si="5"/>
        <v>0</v>
      </c>
      <c r="N58" s="490">
        <v>14</v>
      </c>
      <c r="O58" s="459">
        <v>32</v>
      </c>
      <c r="P58" s="458" t="s">
        <v>1270</v>
      </c>
    </row>
    <row r="59" spans="1:16" s="456" customFormat="1" ht="13.5" customHeight="1">
      <c r="A59" s="487" t="s">
        <v>1328</v>
      </c>
      <c r="B59" s="473" t="s">
        <v>311</v>
      </c>
      <c r="C59" s="473" t="s">
        <v>312</v>
      </c>
      <c r="D59" s="474" t="s">
        <v>445</v>
      </c>
      <c r="E59" s="475" t="s">
        <v>446</v>
      </c>
      <c r="F59" s="473" t="s">
        <v>1282</v>
      </c>
      <c r="G59" s="476">
        <v>40</v>
      </c>
      <c r="H59" s="476"/>
      <c r="I59" s="476">
        <f t="shared" si="3"/>
        <v>0</v>
      </c>
      <c r="J59" s="477">
        <v>0.00013</v>
      </c>
      <c r="K59" s="478">
        <f t="shared" si="4"/>
        <v>0.0052</v>
      </c>
      <c r="L59" s="477">
        <v>0</v>
      </c>
      <c r="M59" s="478">
        <f t="shared" si="5"/>
        <v>0</v>
      </c>
      <c r="N59" s="488">
        <v>14</v>
      </c>
      <c r="O59" s="457">
        <v>16</v>
      </c>
      <c r="P59" s="456" t="s">
        <v>1270</v>
      </c>
    </row>
    <row r="60" spans="1:16" s="456" customFormat="1" ht="13.5" customHeight="1">
      <c r="A60" s="487" t="s">
        <v>1329</v>
      </c>
      <c r="B60" s="473" t="s">
        <v>311</v>
      </c>
      <c r="C60" s="473" t="s">
        <v>312</v>
      </c>
      <c r="D60" s="474" t="s">
        <v>447</v>
      </c>
      <c r="E60" s="475" t="s">
        <v>448</v>
      </c>
      <c r="F60" s="473" t="s">
        <v>1282</v>
      </c>
      <c r="G60" s="476">
        <v>40</v>
      </c>
      <c r="H60" s="476"/>
      <c r="I60" s="476">
        <f t="shared" si="3"/>
        <v>0</v>
      </c>
      <c r="J60" s="477">
        <v>0.00016</v>
      </c>
      <c r="K60" s="478">
        <f t="shared" si="4"/>
        <v>0.0064</v>
      </c>
      <c r="L60" s="477">
        <v>0</v>
      </c>
      <c r="M60" s="478">
        <f t="shared" si="5"/>
        <v>0</v>
      </c>
      <c r="N60" s="488">
        <v>14</v>
      </c>
      <c r="O60" s="457">
        <v>16</v>
      </c>
      <c r="P60" s="456" t="s">
        <v>1270</v>
      </c>
    </row>
    <row r="61" spans="1:16" s="456" customFormat="1" ht="13.5" customHeight="1">
      <c r="A61" s="487" t="s">
        <v>1330</v>
      </c>
      <c r="B61" s="473" t="s">
        <v>311</v>
      </c>
      <c r="C61" s="473" t="s">
        <v>312</v>
      </c>
      <c r="D61" s="474" t="s">
        <v>449</v>
      </c>
      <c r="E61" s="475" t="s">
        <v>450</v>
      </c>
      <c r="F61" s="473" t="s">
        <v>1372</v>
      </c>
      <c r="G61" s="476">
        <v>48</v>
      </c>
      <c r="H61" s="476"/>
      <c r="I61" s="476">
        <f t="shared" si="3"/>
        <v>0</v>
      </c>
      <c r="J61" s="477">
        <v>0.00013</v>
      </c>
      <c r="K61" s="478">
        <f t="shared" si="4"/>
        <v>0.006239999999999999</v>
      </c>
      <c r="L61" s="477">
        <v>0</v>
      </c>
      <c r="M61" s="478">
        <f t="shared" si="5"/>
        <v>0</v>
      </c>
      <c r="N61" s="488">
        <v>14</v>
      </c>
      <c r="O61" s="457">
        <v>16</v>
      </c>
      <c r="P61" s="456" t="s">
        <v>1270</v>
      </c>
    </row>
    <row r="62" spans="1:16" s="456" customFormat="1" ht="13.5" customHeight="1">
      <c r="A62" s="487" t="s">
        <v>1331</v>
      </c>
      <c r="B62" s="473" t="s">
        <v>311</v>
      </c>
      <c r="C62" s="473" t="s">
        <v>312</v>
      </c>
      <c r="D62" s="474" t="s">
        <v>451</v>
      </c>
      <c r="E62" s="475" t="s">
        <v>452</v>
      </c>
      <c r="F62" s="473" t="s">
        <v>1282</v>
      </c>
      <c r="G62" s="476">
        <v>344</v>
      </c>
      <c r="H62" s="476"/>
      <c r="I62" s="476">
        <f t="shared" si="3"/>
        <v>0</v>
      </c>
      <c r="J62" s="477">
        <v>3E-05</v>
      </c>
      <c r="K62" s="478">
        <f t="shared" si="4"/>
        <v>0.010320000000000001</v>
      </c>
      <c r="L62" s="477">
        <v>0</v>
      </c>
      <c r="M62" s="478">
        <f t="shared" si="5"/>
        <v>0</v>
      </c>
      <c r="N62" s="488">
        <v>14</v>
      </c>
      <c r="O62" s="457">
        <v>16</v>
      </c>
      <c r="P62" s="456" t="s">
        <v>1270</v>
      </c>
    </row>
    <row r="63" spans="1:16" s="456" customFormat="1" ht="13.5" customHeight="1">
      <c r="A63" s="487" t="s">
        <v>1332</v>
      </c>
      <c r="B63" s="473" t="s">
        <v>311</v>
      </c>
      <c r="C63" s="473" t="s">
        <v>312</v>
      </c>
      <c r="D63" s="474" t="s">
        <v>453</v>
      </c>
      <c r="E63" s="475" t="s">
        <v>454</v>
      </c>
      <c r="F63" s="473" t="s">
        <v>1282</v>
      </c>
      <c r="G63" s="476">
        <v>90</v>
      </c>
      <c r="H63" s="476"/>
      <c r="I63" s="476">
        <f t="shared" si="3"/>
        <v>0</v>
      </c>
      <c r="J63" s="477">
        <v>3E-05</v>
      </c>
      <c r="K63" s="478">
        <f t="shared" si="4"/>
        <v>0.0027</v>
      </c>
      <c r="L63" s="477">
        <v>0</v>
      </c>
      <c r="M63" s="478">
        <f t="shared" si="5"/>
        <v>0</v>
      </c>
      <c r="N63" s="488">
        <v>14</v>
      </c>
      <c r="O63" s="457">
        <v>16</v>
      </c>
      <c r="P63" s="456" t="s">
        <v>1270</v>
      </c>
    </row>
    <row r="64" spans="1:16" s="456" customFormat="1" ht="13.5" customHeight="1">
      <c r="A64" s="487" t="s">
        <v>1333</v>
      </c>
      <c r="B64" s="473" t="s">
        <v>311</v>
      </c>
      <c r="C64" s="473" t="s">
        <v>312</v>
      </c>
      <c r="D64" s="474" t="s">
        <v>455</v>
      </c>
      <c r="E64" s="475" t="s">
        <v>456</v>
      </c>
      <c r="F64" s="473" t="s">
        <v>1282</v>
      </c>
      <c r="G64" s="476">
        <v>38</v>
      </c>
      <c r="H64" s="476"/>
      <c r="I64" s="476">
        <f t="shared" si="3"/>
        <v>0</v>
      </c>
      <c r="J64" s="477">
        <v>5E-05</v>
      </c>
      <c r="K64" s="478">
        <f t="shared" si="4"/>
        <v>0.0019</v>
      </c>
      <c r="L64" s="477">
        <v>0</v>
      </c>
      <c r="M64" s="478">
        <f t="shared" si="5"/>
        <v>0</v>
      </c>
      <c r="N64" s="488">
        <v>14</v>
      </c>
      <c r="O64" s="457">
        <v>16</v>
      </c>
      <c r="P64" s="456" t="s">
        <v>1270</v>
      </c>
    </row>
    <row r="65" spans="1:16" s="456" customFormat="1" ht="13.5" customHeight="1">
      <c r="A65" s="487" t="s">
        <v>1334</v>
      </c>
      <c r="B65" s="473" t="s">
        <v>311</v>
      </c>
      <c r="C65" s="473" t="s">
        <v>312</v>
      </c>
      <c r="D65" s="474" t="s">
        <v>457</v>
      </c>
      <c r="E65" s="475" t="s">
        <v>458</v>
      </c>
      <c r="F65" s="473" t="s">
        <v>1282</v>
      </c>
      <c r="G65" s="476">
        <v>36</v>
      </c>
      <c r="H65" s="476"/>
      <c r="I65" s="476">
        <f t="shared" si="3"/>
        <v>0</v>
      </c>
      <c r="J65" s="477">
        <v>5E-05</v>
      </c>
      <c r="K65" s="478">
        <f t="shared" si="4"/>
        <v>0.0018000000000000002</v>
      </c>
      <c r="L65" s="477">
        <v>0</v>
      </c>
      <c r="M65" s="478">
        <f t="shared" si="5"/>
        <v>0</v>
      </c>
      <c r="N65" s="488">
        <v>14</v>
      </c>
      <c r="O65" s="457">
        <v>16</v>
      </c>
      <c r="P65" s="456" t="s">
        <v>1270</v>
      </c>
    </row>
    <row r="66" spans="1:16" s="456" customFormat="1" ht="13.5" customHeight="1">
      <c r="A66" s="487" t="s">
        <v>1335</v>
      </c>
      <c r="B66" s="473" t="s">
        <v>311</v>
      </c>
      <c r="C66" s="473" t="s">
        <v>312</v>
      </c>
      <c r="D66" s="474" t="s">
        <v>459</v>
      </c>
      <c r="E66" s="475" t="s">
        <v>460</v>
      </c>
      <c r="F66" s="473" t="s">
        <v>1282</v>
      </c>
      <c r="G66" s="476">
        <v>40</v>
      </c>
      <c r="H66" s="476"/>
      <c r="I66" s="476">
        <f t="shared" si="3"/>
        <v>0</v>
      </c>
      <c r="J66" s="477">
        <v>6E-05</v>
      </c>
      <c r="K66" s="478">
        <f t="shared" si="4"/>
        <v>0.0024000000000000002</v>
      </c>
      <c r="L66" s="477">
        <v>0</v>
      </c>
      <c r="M66" s="478">
        <f t="shared" si="5"/>
        <v>0</v>
      </c>
      <c r="N66" s="488">
        <v>14</v>
      </c>
      <c r="O66" s="457">
        <v>16</v>
      </c>
      <c r="P66" s="456" t="s">
        <v>1270</v>
      </c>
    </row>
    <row r="67" spans="1:16" s="456" customFormat="1" ht="13.5" customHeight="1">
      <c r="A67" s="487" t="s">
        <v>1389</v>
      </c>
      <c r="B67" s="473" t="s">
        <v>311</v>
      </c>
      <c r="C67" s="473" t="s">
        <v>312</v>
      </c>
      <c r="D67" s="474" t="s">
        <v>461</v>
      </c>
      <c r="E67" s="475" t="s">
        <v>462</v>
      </c>
      <c r="F67" s="473" t="s">
        <v>1282</v>
      </c>
      <c r="G67" s="476">
        <v>21</v>
      </c>
      <c r="H67" s="476"/>
      <c r="I67" s="476">
        <f t="shared" si="3"/>
        <v>0</v>
      </c>
      <c r="J67" s="477">
        <v>7E-05</v>
      </c>
      <c r="K67" s="478">
        <f t="shared" si="4"/>
        <v>0.00147</v>
      </c>
      <c r="L67" s="477">
        <v>0</v>
      </c>
      <c r="M67" s="478">
        <f t="shared" si="5"/>
        <v>0</v>
      </c>
      <c r="N67" s="488">
        <v>14</v>
      </c>
      <c r="O67" s="457">
        <v>16</v>
      </c>
      <c r="P67" s="456" t="s">
        <v>1270</v>
      </c>
    </row>
    <row r="68" spans="1:16" s="456" customFormat="1" ht="13.5" customHeight="1">
      <c r="A68" s="487" t="s">
        <v>1390</v>
      </c>
      <c r="B68" s="473" t="s">
        <v>311</v>
      </c>
      <c r="C68" s="473" t="s">
        <v>312</v>
      </c>
      <c r="D68" s="474" t="s">
        <v>463</v>
      </c>
      <c r="E68" s="475" t="s">
        <v>464</v>
      </c>
      <c r="F68" s="473" t="s">
        <v>1282</v>
      </c>
      <c r="G68" s="476">
        <v>13</v>
      </c>
      <c r="H68" s="476"/>
      <c r="I68" s="476">
        <f t="shared" si="3"/>
        <v>0</v>
      </c>
      <c r="J68" s="477">
        <v>9E-05</v>
      </c>
      <c r="K68" s="478">
        <f t="shared" si="4"/>
        <v>0.00117</v>
      </c>
      <c r="L68" s="477">
        <v>0</v>
      </c>
      <c r="M68" s="478">
        <f t="shared" si="5"/>
        <v>0</v>
      </c>
      <c r="N68" s="488">
        <v>14</v>
      </c>
      <c r="O68" s="457">
        <v>16</v>
      </c>
      <c r="P68" s="456" t="s">
        <v>1270</v>
      </c>
    </row>
    <row r="69" spans="1:16" s="456" customFormat="1" ht="13.5" customHeight="1">
      <c r="A69" s="487" t="s">
        <v>1535</v>
      </c>
      <c r="B69" s="473" t="s">
        <v>311</v>
      </c>
      <c r="C69" s="473" t="s">
        <v>312</v>
      </c>
      <c r="D69" s="474" t="s">
        <v>465</v>
      </c>
      <c r="E69" s="475" t="s">
        <v>466</v>
      </c>
      <c r="F69" s="473" t="s">
        <v>1372</v>
      </c>
      <c r="G69" s="476">
        <v>182</v>
      </c>
      <c r="H69" s="476"/>
      <c r="I69" s="476">
        <f t="shared" si="3"/>
        <v>0</v>
      </c>
      <c r="J69" s="477">
        <v>0.00017</v>
      </c>
      <c r="K69" s="478">
        <f t="shared" si="4"/>
        <v>0.030940000000000002</v>
      </c>
      <c r="L69" s="477">
        <v>0</v>
      </c>
      <c r="M69" s="478">
        <f t="shared" si="5"/>
        <v>0</v>
      </c>
      <c r="N69" s="488">
        <v>14</v>
      </c>
      <c r="O69" s="457">
        <v>16</v>
      </c>
      <c r="P69" s="456" t="s">
        <v>1270</v>
      </c>
    </row>
    <row r="70" spans="1:16" s="456" customFormat="1" ht="13.5" customHeight="1">
      <c r="A70" s="487" t="s">
        <v>1532</v>
      </c>
      <c r="B70" s="473" t="s">
        <v>311</v>
      </c>
      <c r="C70" s="473" t="s">
        <v>312</v>
      </c>
      <c r="D70" s="474" t="s">
        <v>467</v>
      </c>
      <c r="E70" s="475" t="s">
        <v>468</v>
      </c>
      <c r="F70" s="473" t="s">
        <v>1372</v>
      </c>
      <c r="G70" s="476">
        <v>6</v>
      </c>
      <c r="H70" s="476"/>
      <c r="I70" s="476">
        <f t="shared" si="3"/>
        <v>0</v>
      </c>
      <c r="J70" s="477">
        <v>0.00022</v>
      </c>
      <c r="K70" s="478">
        <f t="shared" si="4"/>
        <v>0.00132</v>
      </c>
      <c r="L70" s="477">
        <v>0</v>
      </c>
      <c r="M70" s="478">
        <f t="shared" si="5"/>
        <v>0</v>
      </c>
      <c r="N70" s="488">
        <v>14</v>
      </c>
      <c r="O70" s="457">
        <v>16</v>
      </c>
      <c r="P70" s="456" t="s">
        <v>1270</v>
      </c>
    </row>
    <row r="71" spans="1:16" s="456" customFormat="1" ht="13.5" customHeight="1">
      <c r="A71" s="487" t="s">
        <v>1529</v>
      </c>
      <c r="B71" s="473" t="s">
        <v>311</v>
      </c>
      <c r="C71" s="473" t="s">
        <v>312</v>
      </c>
      <c r="D71" s="474" t="s">
        <v>469</v>
      </c>
      <c r="E71" s="475" t="s">
        <v>470</v>
      </c>
      <c r="F71" s="473" t="s">
        <v>1372</v>
      </c>
      <c r="G71" s="476">
        <v>1</v>
      </c>
      <c r="H71" s="476"/>
      <c r="I71" s="476">
        <f t="shared" si="3"/>
        <v>0</v>
      </c>
      <c r="J71" s="477">
        <v>0.00022</v>
      </c>
      <c r="K71" s="478">
        <f t="shared" si="4"/>
        <v>0.00022</v>
      </c>
      <c r="L71" s="477">
        <v>0</v>
      </c>
      <c r="M71" s="478">
        <f t="shared" si="5"/>
        <v>0</v>
      </c>
      <c r="N71" s="488">
        <v>14</v>
      </c>
      <c r="O71" s="457">
        <v>16</v>
      </c>
      <c r="P71" s="456" t="s">
        <v>1270</v>
      </c>
    </row>
    <row r="72" spans="1:16" s="456" customFormat="1" ht="13.5" customHeight="1">
      <c r="A72" s="487" t="s">
        <v>1526</v>
      </c>
      <c r="B72" s="473" t="s">
        <v>311</v>
      </c>
      <c r="C72" s="473" t="s">
        <v>312</v>
      </c>
      <c r="D72" s="474" t="s">
        <v>471</v>
      </c>
      <c r="E72" s="475" t="s">
        <v>472</v>
      </c>
      <c r="F72" s="473" t="s">
        <v>1370</v>
      </c>
      <c r="G72" s="476">
        <v>22</v>
      </c>
      <c r="H72" s="476"/>
      <c r="I72" s="476">
        <f t="shared" si="3"/>
        <v>0</v>
      </c>
      <c r="J72" s="477">
        <v>2E-05</v>
      </c>
      <c r="K72" s="478">
        <f t="shared" si="4"/>
        <v>0.00044</v>
      </c>
      <c r="L72" s="477">
        <v>0</v>
      </c>
      <c r="M72" s="478">
        <f t="shared" si="5"/>
        <v>0</v>
      </c>
      <c r="N72" s="488">
        <v>14</v>
      </c>
      <c r="O72" s="457">
        <v>16</v>
      </c>
      <c r="P72" s="456" t="s">
        <v>1270</v>
      </c>
    </row>
    <row r="73" spans="1:16" s="456" customFormat="1" ht="13.5" customHeight="1">
      <c r="A73" s="489" t="s">
        <v>1521</v>
      </c>
      <c r="B73" s="479" t="s">
        <v>372</v>
      </c>
      <c r="C73" s="479" t="s">
        <v>1797</v>
      </c>
      <c r="D73" s="480" t="s">
        <v>473</v>
      </c>
      <c r="E73" s="481" t="s">
        <v>474</v>
      </c>
      <c r="F73" s="479" t="s">
        <v>1372</v>
      </c>
      <c r="G73" s="482">
        <v>22</v>
      </c>
      <c r="H73" s="482"/>
      <c r="I73" s="482">
        <f t="shared" si="3"/>
        <v>0</v>
      </c>
      <c r="J73" s="483">
        <v>0.001</v>
      </c>
      <c r="K73" s="484">
        <f t="shared" si="4"/>
        <v>0.022</v>
      </c>
      <c r="L73" s="483">
        <v>0</v>
      </c>
      <c r="M73" s="484">
        <f t="shared" si="5"/>
        <v>0</v>
      </c>
      <c r="N73" s="490">
        <v>14</v>
      </c>
      <c r="O73" s="459">
        <v>32</v>
      </c>
      <c r="P73" s="458" t="s">
        <v>1270</v>
      </c>
    </row>
    <row r="74" spans="1:16" s="456" customFormat="1" ht="13.5" customHeight="1">
      <c r="A74" s="487" t="s">
        <v>1519</v>
      </c>
      <c r="B74" s="473" t="s">
        <v>311</v>
      </c>
      <c r="C74" s="473" t="s">
        <v>312</v>
      </c>
      <c r="D74" s="474" t="s">
        <v>471</v>
      </c>
      <c r="E74" s="475" t="s">
        <v>472</v>
      </c>
      <c r="F74" s="473" t="s">
        <v>1370</v>
      </c>
      <c r="G74" s="476">
        <v>22</v>
      </c>
      <c r="H74" s="476"/>
      <c r="I74" s="476">
        <f t="shared" si="3"/>
        <v>0</v>
      </c>
      <c r="J74" s="477">
        <v>2E-05</v>
      </c>
      <c r="K74" s="478">
        <f t="shared" si="4"/>
        <v>0.00044</v>
      </c>
      <c r="L74" s="477">
        <v>0</v>
      </c>
      <c r="M74" s="478">
        <f t="shared" si="5"/>
        <v>0</v>
      </c>
      <c r="N74" s="488">
        <v>14</v>
      </c>
      <c r="O74" s="457">
        <v>16</v>
      </c>
      <c r="P74" s="456" t="s">
        <v>1270</v>
      </c>
    </row>
    <row r="75" spans="1:16" s="456" customFormat="1" ht="13.5" customHeight="1">
      <c r="A75" s="489" t="s">
        <v>1516</v>
      </c>
      <c r="B75" s="479" t="s">
        <v>372</v>
      </c>
      <c r="C75" s="479" t="s">
        <v>1797</v>
      </c>
      <c r="D75" s="480" t="s">
        <v>475</v>
      </c>
      <c r="E75" s="481" t="s">
        <v>476</v>
      </c>
      <c r="F75" s="479" t="s">
        <v>1372</v>
      </c>
      <c r="G75" s="482">
        <v>22</v>
      </c>
      <c r="H75" s="482"/>
      <c r="I75" s="482">
        <f t="shared" si="3"/>
        <v>0</v>
      </c>
      <c r="J75" s="483">
        <v>0.001</v>
      </c>
      <c r="K75" s="484">
        <f t="shared" si="4"/>
        <v>0.022</v>
      </c>
      <c r="L75" s="483">
        <v>0</v>
      </c>
      <c r="M75" s="484">
        <f t="shared" si="5"/>
        <v>0</v>
      </c>
      <c r="N75" s="490">
        <v>14</v>
      </c>
      <c r="O75" s="459">
        <v>32</v>
      </c>
      <c r="P75" s="458" t="s">
        <v>1270</v>
      </c>
    </row>
    <row r="76" spans="1:16" s="456" customFormat="1" ht="13.5" customHeight="1">
      <c r="A76" s="487" t="s">
        <v>1513</v>
      </c>
      <c r="B76" s="473" t="s">
        <v>311</v>
      </c>
      <c r="C76" s="473" t="s">
        <v>312</v>
      </c>
      <c r="D76" s="474" t="s">
        <v>471</v>
      </c>
      <c r="E76" s="475" t="s">
        <v>472</v>
      </c>
      <c r="F76" s="473" t="s">
        <v>1370</v>
      </c>
      <c r="G76" s="476">
        <v>91</v>
      </c>
      <c r="H76" s="476"/>
      <c r="I76" s="476">
        <f t="shared" si="3"/>
        <v>0</v>
      </c>
      <c r="J76" s="477">
        <v>2E-05</v>
      </c>
      <c r="K76" s="478">
        <f t="shared" si="4"/>
        <v>0.0018200000000000002</v>
      </c>
      <c r="L76" s="477">
        <v>0</v>
      </c>
      <c r="M76" s="478">
        <f t="shared" si="5"/>
        <v>0</v>
      </c>
      <c r="N76" s="488">
        <v>14</v>
      </c>
      <c r="O76" s="457">
        <v>16</v>
      </c>
      <c r="P76" s="456" t="s">
        <v>1270</v>
      </c>
    </row>
    <row r="77" spans="1:16" s="456" customFormat="1" ht="13.5" customHeight="1">
      <c r="A77" s="489" t="s">
        <v>1509</v>
      </c>
      <c r="B77" s="479" t="s">
        <v>372</v>
      </c>
      <c r="C77" s="479" t="s">
        <v>1797</v>
      </c>
      <c r="D77" s="480" t="s">
        <v>477</v>
      </c>
      <c r="E77" s="481" t="s">
        <v>478</v>
      </c>
      <c r="F77" s="479" t="s">
        <v>1372</v>
      </c>
      <c r="G77" s="482">
        <v>91</v>
      </c>
      <c r="H77" s="482"/>
      <c r="I77" s="482">
        <f t="shared" si="3"/>
        <v>0</v>
      </c>
      <c r="J77" s="483">
        <v>0.00071</v>
      </c>
      <c r="K77" s="484">
        <f t="shared" si="4"/>
        <v>0.06461</v>
      </c>
      <c r="L77" s="483">
        <v>0</v>
      </c>
      <c r="M77" s="484">
        <f t="shared" si="5"/>
        <v>0</v>
      </c>
      <c r="N77" s="490">
        <v>14</v>
      </c>
      <c r="O77" s="459">
        <v>32</v>
      </c>
      <c r="P77" s="458" t="s">
        <v>1270</v>
      </c>
    </row>
    <row r="78" spans="1:16" s="456" customFormat="1" ht="13.5" customHeight="1">
      <c r="A78" s="487" t="s">
        <v>1506</v>
      </c>
      <c r="B78" s="473" t="s">
        <v>311</v>
      </c>
      <c r="C78" s="473" t="s">
        <v>312</v>
      </c>
      <c r="D78" s="474" t="s">
        <v>479</v>
      </c>
      <c r="E78" s="475" t="s">
        <v>480</v>
      </c>
      <c r="F78" s="473" t="s">
        <v>1372</v>
      </c>
      <c r="G78" s="476">
        <v>1</v>
      </c>
      <c r="H78" s="476"/>
      <c r="I78" s="476">
        <f t="shared" si="3"/>
        <v>0</v>
      </c>
      <c r="J78" s="477">
        <v>0.00013</v>
      </c>
      <c r="K78" s="478">
        <f t="shared" si="4"/>
        <v>0.00013</v>
      </c>
      <c r="L78" s="477">
        <v>0</v>
      </c>
      <c r="M78" s="478">
        <f t="shared" si="5"/>
        <v>0</v>
      </c>
      <c r="N78" s="488">
        <v>14</v>
      </c>
      <c r="O78" s="457">
        <v>16</v>
      </c>
      <c r="P78" s="456" t="s">
        <v>1270</v>
      </c>
    </row>
    <row r="79" spans="1:16" s="456" customFormat="1" ht="13.5" customHeight="1">
      <c r="A79" s="487" t="s">
        <v>1503</v>
      </c>
      <c r="B79" s="473" t="s">
        <v>311</v>
      </c>
      <c r="C79" s="473" t="s">
        <v>312</v>
      </c>
      <c r="D79" s="474" t="s">
        <v>481</v>
      </c>
      <c r="E79" s="475" t="s">
        <v>482</v>
      </c>
      <c r="F79" s="473" t="s">
        <v>1372</v>
      </c>
      <c r="G79" s="476">
        <v>45</v>
      </c>
      <c r="H79" s="476"/>
      <c r="I79" s="476">
        <f t="shared" si="3"/>
        <v>0</v>
      </c>
      <c r="J79" s="477">
        <v>0.00021</v>
      </c>
      <c r="K79" s="478">
        <f t="shared" si="4"/>
        <v>0.00945</v>
      </c>
      <c r="L79" s="477">
        <v>0</v>
      </c>
      <c r="M79" s="478">
        <f t="shared" si="5"/>
        <v>0</v>
      </c>
      <c r="N79" s="488">
        <v>14</v>
      </c>
      <c r="O79" s="457">
        <v>16</v>
      </c>
      <c r="P79" s="456" t="s">
        <v>1270</v>
      </c>
    </row>
    <row r="80" spans="1:16" s="456" customFormat="1" ht="13.5" customHeight="1">
      <c r="A80" s="487" t="s">
        <v>1500</v>
      </c>
      <c r="B80" s="473" t="s">
        <v>311</v>
      </c>
      <c r="C80" s="473" t="s">
        <v>312</v>
      </c>
      <c r="D80" s="474" t="s">
        <v>483</v>
      </c>
      <c r="E80" s="475" t="s">
        <v>484</v>
      </c>
      <c r="F80" s="473" t="s">
        <v>1372</v>
      </c>
      <c r="G80" s="476">
        <v>23</v>
      </c>
      <c r="H80" s="476"/>
      <c r="I80" s="476">
        <f t="shared" si="3"/>
        <v>0</v>
      </c>
      <c r="J80" s="477">
        <v>0.00034</v>
      </c>
      <c r="K80" s="478">
        <f t="shared" si="4"/>
        <v>0.00782</v>
      </c>
      <c r="L80" s="477">
        <v>0</v>
      </c>
      <c r="M80" s="478">
        <f t="shared" si="5"/>
        <v>0</v>
      </c>
      <c r="N80" s="488">
        <v>14</v>
      </c>
      <c r="O80" s="457">
        <v>16</v>
      </c>
      <c r="P80" s="456" t="s">
        <v>1270</v>
      </c>
    </row>
    <row r="81" spans="1:16" s="456" customFormat="1" ht="13.5" customHeight="1">
      <c r="A81" s="487" t="s">
        <v>1497</v>
      </c>
      <c r="B81" s="473" t="s">
        <v>311</v>
      </c>
      <c r="C81" s="473" t="s">
        <v>312</v>
      </c>
      <c r="D81" s="474" t="s">
        <v>485</v>
      </c>
      <c r="E81" s="475" t="s">
        <v>486</v>
      </c>
      <c r="F81" s="473" t="s">
        <v>1372</v>
      </c>
      <c r="G81" s="476">
        <v>4</v>
      </c>
      <c r="H81" s="476"/>
      <c r="I81" s="476">
        <f t="shared" si="3"/>
        <v>0</v>
      </c>
      <c r="J81" s="477">
        <v>0.00071</v>
      </c>
      <c r="K81" s="478">
        <f t="shared" si="4"/>
        <v>0.00284</v>
      </c>
      <c r="L81" s="477">
        <v>0</v>
      </c>
      <c r="M81" s="478">
        <f t="shared" si="5"/>
        <v>0</v>
      </c>
      <c r="N81" s="488">
        <v>14</v>
      </c>
      <c r="O81" s="457">
        <v>16</v>
      </c>
      <c r="P81" s="456" t="s">
        <v>1270</v>
      </c>
    </row>
    <row r="82" spans="1:16" s="456" customFormat="1" ht="13.5" customHeight="1">
      <c r="A82" s="487" t="s">
        <v>1494</v>
      </c>
      <c r="B82" s="473" t="s">
        <v>311</v>
      </c>
      <c r="C82" s="473" t="s">
        <v>312</v>
      </c>
      <c r="D82" s="474" t="s">
        <v>487</v>
      </c>
      <c r="E82" s="475" t="s">
        <v>488</v>
      </c>
      <c r="F82" s="473" t="s">
        <v>1372</v>
      </c>
      <c r="G82" s="476">
        <v>2</v>
      </c>
      <c r="H82" s="476"/>
      <c r="I82" s="476">
        <f t="shared" si="3"/>
        <v>0</v>
      </c>
      <c r="J82" s="477">
        <v>0.00107</v>
      </c>
      <c r="K82" s="478">
        <f t="shared" si="4"/>
        <v>0.00214</v>
      </c>
      <c r="L82" s="477">
        <v>0</v>
      </c>
      <c r="M82" s="478">
        <f t="shared" si="5"/>
        <v>0</v>
      </c>
      <c r="N82" s="488">
        <v>14</v>
      </c>
      <c r="O82" s="457">
        <v>16</v>
      </c>
      <c r="P82" s="456" t="s">
        <v>1270</v>
      </c>
    </row>
    <row r="83" spans="1:16" s="456" customFormat="1" ht="13.5" customHeight="1">
      <c r="A83" s="487" t="s">
        <v>1491</v>
      </c>
      <c r="B83" s="473" t="s">
        <v>311</v>
      </c>
      <c r="C83" s="473" t="s">
        <v>312</v>
      </c>
      <c r="D83" s="474" t="s">
        <v>489</v>
      </c>
      <c r="E83" s="475" t="s">
        <v>490</v>
      </c>
      <c r="F83" s="473" t="s">
        <v>1370</v>
      </c>
      <c r="G83" s="476">
        <v>3</v>
      </c>
      <c r="H83" s="476"/>
      <c r="I83" s="476">
        <f t="shared" si="3"/>
        <v>0</v>
      </c>
      <c r="J83" s="477">
        <v>0.02916</v>
      </c>
      <c r="K83" s="478">
        <f t="shared" si="4"/>
        <v>0.08748</v>
      </c>
      <c r="L83" s="477">
        <v>0</v>
      </c>
      <c r="M83" s="478">
        <f t="shared" si="5"/>
        <v>0</v>
      </c>
      <c r="N83" s="488">
        <v>14</v>
      </c>
      <c r="O83" s="457">
        <v>16</v>
      </c>
      <c r="P83" s="456" t="s">
        <v>1270</v>
      </c>
    </row>
    <row r="84" spans="1:16" s="456" customFormat="1" ht="13.5" customHeight="1">
      <c r="A84" s="487" t="s">
        <v>1488</v>
      </c>
      <c r="B84" s="473" t="s">
        <v>311</v>
      </c>
      <c r="C84" s="473" t="s">
        <v>312</v>
      </c>
      <c r="D84" s="474" t="s">
        <v>491</v>
      </c>
      <c r="E84" s="475" t="s">
        <v>492</v>
      </c>
      <c r="F84" s="473" t="s">
        <v>1372</v>
      </c>
      <c r="G84" s="476">
        <v>22</v>
      </c>
      <c r="H84" s="476"/>
      <c r="I84" s="476">
        <f t="shared" si="3"/>
        <v>0</v>
      </c>
      <c r="J84" s="477">
        <v>0.009</v>
      </c>
      <c r="K84" s="478">
        <f t="shared" si="4"/>
        <v>0.19799999999999998</v>
      </c>
      <c r="L84" s="477">
        <v>0</v>
      </c>
      <c r="M84" s="478">
        <f t="shared" si="5"/>
        <v>0</v>
      </c>
      <c r="N84" s="488">
        <v>14</v>
      </c>
      <c r="O84" s="457">
        <v>16</v>
      </c>
      <c r="P84" s="456" t="s">
        <v>1270</v>
      </c>
    </row>
    <row r="85" spans="1:16" s="456" customFormat="1" ht="13.5" customHeight="1">
      <c r="A85" s="487" t="s">
        <v>1485</v>
      </c>
      <c r="B85" s="473" t="s">
        <v>311</v>
      </c>
      <c r="C85" s="473" t="s">
        <v>312</v>
      </c>
      <c r="D85" s="474" t="s">
        <v>493</v>
      </c>
      <c r="E85" s="475" t="s">
        <v>494</v>
      </c>
      <c r="F85" s="473" t="s">
        <v>1372</v>
      </c>
      <c r="G85" s="476">
        <v>23</v>
      </c>
      <c r="H85" s="476"/>
      <c r="I85" s="476">
        <f t="shared" si="3"/>
        <v>0</v>
      </c>
      <c r="J85" s="477">
        <v>0.00334</v>
      </c>
      <c r="K85" s="478">
        <f t="shared" si="4"/>
        <v>0.07682</v>
      </c>
      <c r="L85" s="477">
        <v>0</v>
      </c>
      <c r="M85" s="478">
        <f t="shared" si="5"/>
        <v>0</v>
      </c>
      <c r="N85" s="488">
        <v>14</v>
      </c>
      <c r="O85" s="457">
        <v>16</v>
      </c>
      <c r="P85" s="456" t="s">
        <v>1270</v>
      </c>
    </row>
    <row r="86" spans="1:16" s="456" customFormat="1" ht="13.5" customHeight="1">
      <c r="A86" s="487" t="s">
        <v>1481</v>
      </c>
      <c r="B86" s="473" t="s">
        <v>311</v>
      </c>
      <c r="C86" s="473" t="s">
        <v>312</v>
      </c>
      <c r="D86" s="474" t="s">
        <v>495</v>
      </c>
      <c r="E86" s="475" t="s">
        <v>496</v>
      </c>
      <c r="F86" s="473" t="s">
        <v>1282</v>
      </c>
      <c r="G86" s="476">
        <v>582</v>
      </c>
      <c r="H86" s="476"/>
      <c r="I86" s="476">
        <f t="shared" si="3"/>
        <v>0</v>
      </c>
      <c r="J86" s="477">
        <v>0.00019</v>
      </c>
      <c r="K86" s="478">
        <f t="shared" si="4"/>
        <v>0.11058000000000001</v>
      </c>
      <c r="L86" s="477">
        <v>0</v>
      </c>
      <c r="M86" s="478">
        <f t="shared" si="5"/>
        <v>0</v>
      </c>
      <c r="N86" s="488">
        <v>14</v>
      </c>
      <c r="O86" s="457">
        <v>16</v>
      </c>
      <c r="P86" s="456" t="s">
        <v>1270</v>
      </c>
    </row>
    <row r="87" spans="1:16" s="456" customFormat="1" ht="13.5" customHeight="1">
      <c r="A87" s="487" t="s">
        <v>1478</v>
      </c>
      <c r="B87" s="473" t="s">
        <v>311</v>
      </c>
      <c r="C87" s="473" t="s">
        <v>312</v>
      </c>
      <c r="D87" s="474" t="s">
        <v>497</v>
      </c>
      <c r="E87" s="475" t="s">
        <v>498</v>
      </c>
      <c r="F87" s="473" t="s">
        <v>1282</v>
      </c>
      <c r="G87" s="476">
        <v>542</v>
      </c>
      <c r="H87" s="476"/>
      <c r="I87" s="476">
        <f t="shared" si="3"/>
        <v>0</v>
      </c>
      <c r="J87" s="477">
        <v>1E-05</v>
      </c>
      <c r="K87" s="478">
        <f t="shared" si="4"/>
        <v>0.00542</v>
      </c>
      <c r="L87" s="477">
        <v>0</v>
      </c>
      <c r="M87" s="478">
        <f t="shared" si="5"/>
        <v>0</v>
      </c>
      <c r="N87" s="488">
        <v>14</v>
      </c>
      <c r="O87" s="457">
        <v>16</v>
      </c>
      <c r="P87" s="456" t="s">
        <v>1270</v>
      </c>
    </row>
    <row r="88" spans="1:16" s="456" customFormat="1" ht="13.5" customHeight="1">
      <c r="A88" s="487" t="s">
        <v>1475</v>
      </c>
      <c r="B88" s="473" t="s">
        <v>311</v>
      </c>
      <c r="C88" s="473" t="s">
        <v>312</v>
      </c>
      <c r="D88" s="474" t="s">
        <v>499</v>
      </c>
      <c r="E88" s="475" t="s">
        <v>500</v>
      </c>
      <c r="F88" s="473" t="s">
        <v>1306</v>
      </c>
      <c r="G88" s="476">
        <v>5.386</v>
      </c>
      <c r="H88" s="476"/>
      <c r="I88" s="476">
        <f t="shared" si="3"/>
        <v>0</v>
      </c>
      <c r="J88" s="477">
        <v>0</v>
      </c>
      <c r="K88" s="478">
        <f t="shared" si="4"/>
        <v>0</v>
      </c>
      <c r="L88" s="477">
        <v>0</v>
      </c>
      <c r="M88" s="478">
        <f t="shared" si="5"/>
        <v>0</v>
      </c>
      <c r="N88" s="488">
        <v>14</v>
      </c>
      <c r="O88" s="457">
        <v>16</v>
      </c>
      <c r="P88" s="456" t="s">
        <v>1270</v>
      </c>
    </row>
    <row r="89" spans="1:16" s="453" customFormat="1" ht="12.75" customHeight="1">
      <c r="A89" s="485"/>
      <c r="B89" s="469" t="s">
        <v>306</v>
      </c>
      <c r="C89" s="468"/>
      <c r="D89" s="470" t="s">
        <v>501</v>
      </c>
      <c r="E89" s="470" t="s">
        <v>502</v>
      </c>
      <c r="F89" s="468"/>
      <c r="G89" s="468"/>
      <c r="H89" s="468"/>
      <c r="I89" s="471">
        <f>SUM(I90:I115)</f>
        <v>0</v>
      </c>
      <c r="J89" s="468"/>
      <c r="K89" s="472">
        <f>SUM(K90:K115)</f>
        <v>1.6722900000000003</v>
      </c>
      <c r="L89" s="468"/>
      <c r="M89" s="472">
        <f>SUM(M90:M115)</f>
        <v>0</v>
      </c>
      <c r="N89" s="486"/>
      <c r="P89" s="455" t="s">
        <v>1268</v>
      </c>
    </row>
    <row r="90" spans="1:16" s="456" customFormat="1" ht="13.5" customHeight="1">
      <c r="A90" s="487" t="s">
        <v>1472</v>
      </c>
      <c r="B90" s="473" t="s">
        <v>311</v>
      </c>
      <c r="C90" s="473" t="s">
        <v>312</v>
      </c>
      <c r="D90" s="474" t="s">
        <v>503</v>
      </c>
      <c r="E90" s="475" t="s">
        <v>504</v>
      </c>
      <c r="F90" s="473" t="s">
        <v>1372</v>
      </c>
      <c r="G90" s="476">
        <v>23</v>
      </c>
      <c r="H90" s="476"/>
      <c r="I90" s="476">
        <f aca="true" t="shared" si="6" ref="I90:I115">ROUND(G90*H90,2)</f>
        <v>0</v>
      </c>
      <c r="J90" s="477">
        <v>0.00134</v>
      </c>
      <c r="K90" s="478">
        <f aca="true" t="shared" si="7" ref="K90:K115">G90*J90</f>
        <v>0.03082</v>
      </c>
      <c r="L90" s="477">
        <v>0</v>
      </c>
      <c r="M90" s="478">
        <f aca="true" t="shared" si="8" ref="M90:M115">G90*L90</f>
        <v>0</v>
      </c>
      <c r="N90" s="488">
        <v>14</v>
      </c>
      <c r="O90" s="457">
        <v>16</v>
      </c>
      <c r="P90" s="456" t="s">
        <v>1270</v>
      </c>
    </row>
    <row r="91" spans="1:16" s="456" customFormat="1" ht="13.5" customHeight="1">
      <c r="A91" s="487" t="s">
        <v>1469</v>
      </c>
      <c r="B91" s="479" t="s">
        <v>372</v>
      </c>
      <c r="C91" s="479" t="s">
        <v>1797</v>
      </c>
      <c r="D91" s="480" t="s">
        <v>505</v>
      </c>
      <c r="E91" s="481" t="s">
        <v>506</v>
      </c>
      <c r="F91" s="479" t="s">
        <v>1372</v>
      </c>
      <c r="G91" s="482">
        <v>23</v>
      </c>
      <c r="H91" s="482"/>
      <c r="I91" s="482">
        <f t="shared" si="6"/>
        <v>0</v>
      </c>
      <c r="J91" s="483">
        <v>0.028</v>
      </c>
      <c r="K91" s="484">
        <f t="shared" si="7"/>
        <v>0.644</v>
      </c>
      <c r="L91" s="483">
        <v>0</v>
      </c>
      <c r="M91" s="484">
        <f t="shared" si="8"/>
        <v>0</v>
      </c>
      <c r="N91" s="490">
        <v>14</v>
      </c>
      <c r="O91" s="459">
        <v>32</v>
      </c>
      <c r="P91" s="458" t="s">
        <v>1270</v>
      </c>
    </row>
    <row r="92" spans="1:16" s="456" customFormat="1" ht="13.5" customHeight="1">
      <c r="A92" s="487" t="s">
        <v>1467</v>
      </c>
      <c r="B92" s="479" t="s">
        <v>372</v>
      </c>
      <c r="C92" s="479" t="s">
        <v>1797</v>
      </c>
      <c r="D92" s="480" t="s">
        <v>507</v>
      </c>
      <c r="E92" s="481" t="s">
        <v>508</v>
      </c>
      <c r="F92" s="479" t="s">
        <v>1372</v>
      </c>
      <c r="G92" s="482">
        <v>23</v>
      </c>
      <c r="H92" s="482"/>
      <c r="I92" s="482">
        <f t="shared" si="6"/>
        <v>0</v>
      </c>
      <c r="J92" s="483">
        <v>0.0013</v>
      </c>
      <c r="K92" s="484">
        <f t="shared" si="7"/>
        <v>0.0299</v>
      </c>
      <c r="L92" s="483">
        <v>0</v>
      </c>
      <c r="M92" s="484">
        <f t="shared" si="8"/>
        <v>0</v>
      </c>
      <c r="N92" s="490">
        <v>14</v>
      </c>
      <c r="O92" s="459">
        <v>32</v>
      </c>
      <c r="P92" s="458" t="s">
        <v>1270</v>
      </c>
    </row>
    <row r="93" spans="1:16" s="456" customFormat="1" ht="13.5" customHeight="1">
      <c r="A93" s="487" t="s">
        <v>1464</v>
      </c>
      <c r="B93" s="473" t="s">
        <v>311</v>
      </c>
      <c r="C93" s="473" t="s">
        <v>312</v>
      </c>
      <c r="D93" s="474" t="s">
        <v>509</v>
      </c>
      <c r="E93" s="475" t="s">
        <v>510</v>
      </c>
      <c r="F93" s="473" t="s">
        <v>1370</v>
      </c>
      <c r="G93" s="476">
        <v>23</v>
      </c>
      <c r="H93" s="476"/>
      <c r="I93" s="476">
        <f t="shared" si="6"/>
        <v>0</v>
      </c>
      <c r="J93" s="477">
        <v>0.00252</v>
      </c>
      <c r="K93" s="478">
        <f t="shared" si="7"/>
        <v>0.057960000000000005</v>
      </c>
      <c r="L93" s="477">
        <v>0</v>
      </c>
      <c r="M93" s="478">
        <f t="shared" si="8"/>
        <v>0</v>
      </c>
      <c r="N93" s="488">
        <v>14</v>
      </c>
      <c r="O93" s="457">
        <v>16</v>
      </c>
      <c r="P93" s="456" t="s">
        <v>1270</v>
      </c>
    </row>
    <row r="94" spans="1:16" s="456" customFormat="1" ht="13.5" customHeight="1">
      <c r="A94" s="487" t="s">
        <v>1461</v>
      </c>
      <c r="B94" s="479" t="s">
        <v>372</v>
      </c>
      <c r="C94" s="479" t="s">
        <v>1797</v>
      </c>
      <c r="D94" s="480" t="s">
        <v>511</v>
      </c>
      <c r="E94" s="481" t="s">
        <v>512</v>
      </c>
      <c r="F94" s="479" t="s">
        <v>1372</v>
      </c>
      <c r="G94" s="482">
        <v>23</v>
      </c>
      <c r="H94" s="482"/>
      <c r="I94" s="482">
        <f t="shared" si="6"/>
        <v>0</v>
      </c>
      <c r="J94" s="483">
        <v>0.007</v>
      </c>
      <c r="K94" s="484">
        <f t="shared" si="7"/>
        <v>0.161</v>
      </c>
      <c r="L94" s="483">
        <v>0</v>
      </c>
      <c r="M94" s="484">
        <f t="shared" si="8"/>
        <v>0</v>
      </c>
      <c r="N94" s="490">
        <v>14</v>
      </c>
      <c r="O94" s="459">
        <v>32</v>
      </c>
      <c r="P94" s="458" t="s">
        <v>1270</v>
      </c>
    </row>
    <row r="95" spans="1:16" s="456" customFormat="1" ht="13.5" customHeight="1">
      <c r="A95" s="487" t="s">
        <v>1458</v>
      </c>
      <c r="B95" s="473" t="s">
        <v>311</v>
      </c>
      <c r="C95" s="473" t="s">
        <v>312</v>
      </c>
      <c r="D95" s="474" t="s">
        <v>513</v>
      </c>
      <c r="E95" s="475" t="s">
        <v>514</v>
      </c>
      <c r="F95" s="473" t="s">
        <v>1370</v>
      </c>
      <c r="G95" s="476">
        <v>11</v>
      </c>
      <c r="H95" s="476"/>
      <c r="I95" s="476">
        <f t="shared" si="6"/>
        <v>0</v>
      </c>
      <c r="J95" s="477">
        <v>0.0011</v>
      </c>
      <c r="K95" s="478">
        <f t="shared" si="7"/>
        <v>0.012100000000000001</v>
      </c>
      <c r="L95" s="477">
        <v>0</v>
      </c>
      <c r="M95" s="478">
        <f t="shared" si="8"/>
        <v>0</v>
      </c>
      <c r="N95" s="488">
        <v>14</v>
      </c>
      <c r="O95" s="457">
        <v>16</v>
      </c>
      <c r="P95" s="456" t="s">
        <v>1270</v>
      </c>
    </row>
    <row r="96" spans="1:16" s="456" customFormat="1" ht="13.5" customHeight="1">
      <c r="A96" s="487" t="s">
        <v>1455</v>
      </c>
      <c r="B96" s="479" t="s">
        <v>372</v>
      </c>
      <c r="C96" s="479" t="s">
        <v>1797</v>
      </c>
      <c r="D96" s="480" t="s">
        <v>515</v>
      </c>
      <c r="E96" s="481" t="s">
        <v>516</v>
      </c>
      <c r="F96" s="479" t="s">
        <v>1372</v>
      </c>
      <c r="G96" s="482">
        <v>11</v>
      </c>
      <c r="H96" s="482"/>
      <c r="I96" s="482">
        <f t="shared" si="6"/>
        <v>0</v>
      </c>
      <c r="J96" s="483">
        <v>0.0193</v>
      </c>
      <c r="K96" s="484">
        <f t="shared" si="7"/>
        <v>0.21230000000000002</v>
      </c>
      <c r="L96" s="483">
        <v>0</v>
      </c>
      <c r="M96" s="484">
        <f t="shared" si="8"/>
        <v>0</v>
      </c>
      <c r="N96" s="490">
        <v>14</v>
      </c>
      <c r="O96" s="459">
        <v>32</v>
      </c>
      <c r="P96" s="458" t="s">
        <v>1270</v>
      </c>
    </row>
    <row r="97" spans="1:16" s="456" customFormat="1" ht="13.5" customHeight="1">
      <c r="A97" s="487" t="s">
        <v>1452</v>
      </c>
      <c r="B97" s="473" t="s">
        <v>311</v>
      </c>
      <c r="C97" s="473" t="s">
        <v>312</v>
      </c>
      <c r="D97" s="474" t="s">
        <v>517</v>
      </c>
      <c r="E97" s="475" t="s">
        <v>518</v>
      </c>
      <c r="F97" s="473" t="s">
        <v>1370</v>
      </c>
      <c r="G97" s="476">
        <v>12</v>
      </c>
      <c r="H97" s="476"/>
      <c r="I97" s="476">
        <f t="shared" si="6"/>
        <v>0</v>
      </c>
      <c r="J97" s="477">
        <v>0.01534</v>
      </c>
      <c r="K97" s="478">
        <f t="shared" si="7"/>
        <v>0.18408</v>
      </c>
      <c r="L97" s="477">
        <v>0</v>
      </c>
      <c r="M97" s="478">
        <f t="shared" si="8"/>
        <v>0</v>
      </c>
      <c r="N97" s="488">
        <v>14</v>
      </c>
      <c r="O97" s="457">
        <v>16</v>
      </c>
      <c r="P97" s="456" t="s">
        <v>1270</v>
      </c>
    </row>
    <row r="98" spans="1:16" s="456" customFormat="1" ht="13.5" customHeight="1">
      <c r="A98" s="487" t="s">
        <v>1449</v>
      </c>
      <c r="B98" s="473" t="s">
        <v>311</v>
      </c>
      <c r="C98" s="473" t="s">
        <v>312</v>
      </c>
      <c r="D98" s="474" t="s">
        <v>519</v>
      </c>
      <c r="E98" s="475" t="s">
        <v>520</v>
      </c>
      <c r="F98" s="473" t="s">
        <v>1370</v>
      </c>
      <c r="G98" s="476">
        <v>12</v>
      </c>
      <c r="H98" s="476"/>
      <c r="I98" s="476">
        <f t="shared" si="6"/>
        <v>0</v>
      </c>
      <c r="J98" s="477">
        <v>0.00081</v>
      </c>
      <c r="K98" s="478">
        <f t="shared" si="7"/>
        <v>0.00972</v>
      </c>
      <c r="L98" s="477">
        <v>0</v>
      </c>
      <c r="M98" s="478">
        <f t="shared" si="8"/>
        <v>0</v>
      </c>
      <c r="N98" s="488">
        <v>14</v>
      </c>
      <c r="O98" s="457">
        <v>16</v>
      </c>
      <c r="P98" s="456" t="s">
        <v>1270</v>
      </c>
    </row>
    <row r="99" spans="1:16" s="456" customFormat="1" ht="13.5" customHeight="1">
      <c r="A99" s="487" t="s">
        <v>1446</v>
      </c>
      <c r="B99" s="479" t="s">
        <v>372</v>
      </c>
      <c r="C99" s="479" t="s">
        <v>1797</v>
      </c>
      <c r="D99" s="480" t="s">
        <v>521</v>
      </c>
      <c r="E99" s="481" t="s">
        <v>522</v>
      </c>
      <c r="F99" s="479" t="s">
        <v>1372</v>
      </c>
      <c r="G99" s="482">
        <v>12</v>
      </c>
      <c r="H99" s="482"/>
      <c r="I99" s="482">
        <f t="shared" si="6"/>
        <v>0</v>
      </c>
      <c r="J99" s="483">
        <v>0.0138</v>
      </c>
      <c r="K99" s="484">
        <f t="shared" si="7"/>
        <v>0.1656</v>
      </c>
      <c r="L99" s="483">
        <v>0</v>
      </c>
      <c r="M99" s="484">
        <f t="shared" si="8"/>
        <v>0</v>
      </c>
      <c r="N99" s="490">
        <v>14</v>
      </c>
      <c r="O99" s="459">
        <v>32</v>
      </c>
      <c r="P99" s="458" t="s">
        <v>1270</v>
      </c>
    </row>
    <row r="100" spans="1:16" s="456" customFormat="1" ht="13.5" customHeight="1">
      <c r="A100" s="487" t="s">
        <v>1443</v>
      </c>
      <c r="B100" s="473" t="s">
        <v>311</v>
      </c>
      <c r="C100" s="473" t="s">
        <v>312</v>
      </c>
      <c r="D100" s="474" t="s">
        <v>523</v>
      </c>
      <c r="E100" s="475" t="s">
        <v>524</v>
      </c>
      <c r="F100" s="473" t="s">
        <v>1370</v>
      </c>
      <c r="G100" s="476">
        <v>1</v>
      </c>
      <c r="H100" s="476"/>
      <c r="I100" s="476">
        <f t="shared" si="6"/>
        <v>0</v>
      </c>
      <c r="J100" s="477">
        <v>0.01719</v>
      </c>
      <c r="K100" s="478">
        <f t="shared" si="7"/>
        <v>0.01719</v>
      </c>
      <c r="L100" s="477">
        <v>0</v>
      </c>
      <c r="M100" s="478">
        <f t="shared" si="8"/>
        <v>0</v>
      </c>
      <c r="N100" s="488">
        <v>14</v>
      </c>
      <c r="O100" s="457">
        <v>16</v>
      </c>
      <c r="P100" s="456" t="s">
        <v>1270</v>
      </c>
    </row>
    <row r="101" spans="1:16" s="456" customFormat="1" ht="13.5" customHeight="1">
      <c r="A101" s="487" t="s">
        <v>1440</v>
      </c>
      <c r="B101" s="473" t="s">
        <v>311</v>
      </c>
      <c r="C101" s="473" t="s">
        <v>312</v>
      </c>
      <c r="D101" s="474" t="s">
        <v>525</v>
      </c>
      <c r="E101" s="475" t="s">
        <v>526</v>
      </c>
      <c r="F101" s="473" t="s">
        <v>1370</v>
      </c>
      <c r="G101" s="476">
        <v>23</v>
      </c>
      <c r="H101" s="476"/>
      <c r="I101" s="476">
        <f t="shared" si="6"/>
        <v>0</v>
      </c>
      <c r="J101" s="477">
        <v>0.0003</v>
      </c>
      <c r="K101" s="478">
        <f t="shared" si="7"/>
        <v>0.006899999999999999</v>
      </c>
      <c r="L101" s="477">
        <v>0</v>
      </c>
      <c r="M101" s="478">
        <f t="shared" si="8"/>
        <v>0</v>
      </c>
      <c r="N101" s="488">
        <v>14</v>
      </c>
      <c r="O101" s="457">
        <v>16</v>
      </c>
      <c r="P101" s="456" t="s">
        <v>1270</v>
      </c>
    </row>
    <row r="102" spans="1:16" s="456" customFormat="1" ht="13.5" customHeight="1">
      <c r="A102" s="487" t="s">
        <v>1437</v>
      </c>
      <c r="B102" s="479" t="s">
        <v>372</v>
      </c>
      <c r="C102" s="479" t="s">
        <v>1797</v>
      </c>
      <c r="D102" s="480" t="s">
        <v>527</v>
      </c>
      <c r="E102" s="481" t="s">
        <v>528</v>
      </c>
      <c r="F102" s="479" t="s">
        <v>1372</v>
      </c>
      <c r="G102" s="482">
        <v>23</v>
      </c>
      <c r="H102" s="482"/>
      <c r="I102" s="482">
        <f t="shared" si="6"/>
        <v>0</v>
      </c>
      <c r="J102" s="483">
        <v>0.0005</v>
      </c>
      <c r="K102" s="484">
        <f t="shared" si="7"/>
        <v>0.0115</v>
      </c>
      <c r="L102" s="483">
        <v>0</v>
      </c>
      <c r="M102" s="484">
        <f t="shared" si="8"/>
        <v>0</v>
      </c>
      <c r="N102" s="490">
        <v>14</v>
      </c>
      <c r="O102" s="459">
        <v>32</v>
      </c>
      <c r="P102" s="458" t="s">
        <v>1270</v>
      </c>
    </row>
    <row r="103" spans="1:16" s="456" customFormat="1" ht="13.5" customHeight="1">
      <c r="A103" s="487" t="s">
        <v>1434</v>
      </c>
      <c r="B103" s="473" t="s">
        <v>311</v>
      </c>
      <c r="C103" s="473" t="s">
        <v>312</v>
      </c>
      <c r="D103" s="474" t="s">
        <v>529</v>
      </c>
      <c r="E103" s="475" t="s">
        <v>530</v>
      </c>
      <c r="F103" s="473" t="s">
        <v>1372</v>
      </c>
      <c r="G103" s="476">
        <v>23</v>
      </c>
      <c r="H103" s="476"/>
      <c r="I103" s="476">
        <f t="shared" si="6"/>
        <v>0</v>
      </c>
      <c r="J103" s="477">
        <v>4E-05</v>
      </c>
      <c r="K103" s="478">
        <f t="shared" si="7"/>
        <v>0.00092</v>
      </c>
      <c r="L103" s="477">
        <v>0</v>
      </c>
      <c r="M103" s="478">
        <f t="shared" si="8"/>
        <v>0</v>
      </c>
      <c r="N103" s="488">
        <v>14</v>
      </c>
      <c r="O103" s="457">
        <v>16</v>
      </c>
      <c r="P103" s="456" t="s">
        <v>1270</v>
      </c>
    </row>
    <row r="104" spans="1:16" s="456" customFormat="1" ht="13.5" customHeight="1">
      <c r="A104" s="487" t="s">
        <v>1431</v>
      </c>
      <c r="B104" s="479" t="s">
        <v>372</v>
      </c>
      <c r="C104" s="479" t="s">
        <v>1797</v>
      </c>
      <c r="D104" s="480" t="s">
        <v>531</v>
      </c>
      <c r="E104" s="481" t="s">
        <v>532</v>
      </c>
      <c r="F104" s="479" t="s">
        <v>1372</v>
      </c>
      <c r="G104" s="482">
        <v>23</v>
      </c>
      <c r="H104" s="482"/>
      <c r="I104" s="482">
        <f t="shared" si="6"/>
        <v>0</v>
      </c>
      <c r="J104" s="483">
        <v>0.0018</v>
      </c>
      <c r="K104" s="484">
        <f t="shared" si="7"/>
        <v>0.0414</v>
      </c>
      <c r="L104" s="483">
        <v>0</v>
      </c>
      <c r="M104" s="484">
        <f t="shared" si="8"/>
        <v>0</v>
      </c>
      <c r="N104" s="490">
        <v>14</v>
      </c>
      <c r="O104" s="459">
        <v>32</v>
      </c>
      <c r="P104" s="458" t="s">
        <v>1270</v>
      </c>
    </row>
    <row r="105" spans="1:16" s="456" customFormat="1" ht="13.5" customHeight="1">
      <c r="A105" s="487" t="s">
        <v>1428</v>
      </c>
      <c r="B105" s="473" t="s">
        <v>311</v>
      </c>
      <c r="C105" s="473" t="s">
        <v>312</v>
      </c>
      <c r="D105" s="474" t="s">
        <v>533</v>
      </c>
      <c r="E105" s="475" t="s">
        <v>534</v>
      </c>
      <c r="F105" s="473" t="s">
        <v>1370</v>
      </c>
      <c r="G105" s="476">
        <v>11</v>
      </c>
      <c r="H105" s="476"/>
      <c r="I105" s="476">
        <f t="shared" si="6"/>
        <v>0</v>
      </c>
      <c r="J105" s="477">
        <v>0.0002</v>
      </c>
      <c r="K105" s="478">
        <f t="shared" si="7"/>
        <v>0.0022</v>
      </c>
      <c r="L105" s="477">
        <v>0</v>
      </c>
      <c r="M105" s="478">
        <f t="shared" si="8"/>
        <v>0</v>
      </c>
      <c r="N105" s="488">
        <v>14</v>
      </c>
      <c r="O105" s="457">
        <v>16</v>
      </c>
      <c r="P105" s="456" t="s">
        <v>1270</v>
      </c>
    </row>
    <row r="106" spans="1:16" s="456" customFormat="1" ht="13.5" customHeight="1">
      <c r="A106" s="487" t="s">
        <v>1425</v>
      </c>
      <c r="B106" s="479" t="s">
        <v>372</v>
      </c>
      <c r="C106" s="479" t="s">
        <v>1797</v>
      </c>
      <c r="D106" s="480" t="s">
        <v>535</v>
      </c>
      <c r="E106" s="481" t="s">
        <v>536</v>
      </c>
      <c r="F106" s="479" t="s">
        <v>1372</v>
      </c>
      <c r="G106" s="482">
        <v>11</v>
      </c>
      <c r="H106" s="482"/>
      <c r="I106" s="482">
        <f t="shared" si="6"/>
        <v>0</v>
      </c>
      <c r="J106" s="483">
        <v>0.0018</v>
      </c>
      <c r="K106" s="484">
        <f t="shared" si="7"/>
        <v>0.019799999999999998</v>
      </c>
      <c r="L106" s="483">
        <v>0</v>
      </c>
      <c r="M106" s="484">
        <f t="shared" si="8"/>
        <v>0</v>
      </c>
      <c r="N106" s="490">
        <v>14</v>
      </c>
      <c r="O106" s="459">
        <v>32</v>
      </c>
      <c r="P106" s="458" t="s">
        <v>1270</v>
      </c>
    </row>
    <row r="107" spans="1:16" s="456" customFormat="1" ht="13.5" customHeight="1">
      <c r="A107" s="487" t="s">
        <v>1422</v>
      </c>
      <c r="B107" s="473" t="s">
        <v>311</v>
      </c>
      <c r="C107" s="473" t="s">
        <v>312</v>
      </c>
      <c r="D107" s="474" t="s">
        <v>537</v>
      </c>
      <c r="E107" s="475" t="s">
        <v>538</v>
      </c>
      <c r="F107" s="473" t="s">
        <v>1372</v>
      </c>
      <c r="G107" s="476">
        <v>12</v>
      </c>
      <c r="H107" s="476"/>
      <c r="I107" s="476">
        <f t="shared" si="6"/>
        <v>0</v>
      </c>
      <c r="J107" s="477">
        <v>0.00013</v>
      </c>
      <c r="K107" s="478">
        <f t="shared" si="7"/>
        <v>0.0015599999999999998</v>
      </c>
      <c r="L107" s="477">
        <v>0</v>
      </c>
      <c r="M107" s="478">
        <f t="shared" si="8"/>
        <v>0</v>
      </c>
      <c r="N107" s="488">
        <v>14</v>
      </c>
      <c r="O107" s="457">
        <v>16</v>
      </c>
      <c r="P107" s="456" t="s">
        <v>1270</v>
      </c>
    </row>
    <row r="108" spans="1:16" s="456" customFormat="1" ht="13.5" customHeight="1">
      <c r="A108" s="487" t="s">
        <v>1419</v>
      </c>
      <c r="B108" s="479" t="s">
        <v>372</v>
      </c>
      <c r="C108" s="479" t="s">
        <v>1797</v>
      </c>
      <c r="D108" s="480" t="s">
        <v>539</v>
      </c>
      <c r="E108" s="481" t="s">
        <v>540</v>
      </c>
      <c r="F108" s="479" t="s">
        <v>1372</v>
      </c>
      <c r="G108" s="482">
        <v>12</v>
      </c>
      <c r="H108" s="482"/>
      <c r="I108" s="482">
        <f t="shared" si="6"/>
        <v>0</v>
      </c>
      <c r="J108" s="483">
        <v>0.0018</v>
      </c>
      <c r="K108" s="484">
        <f t="shared" si="7"/>
        <v>0.0216</v>
      </c>
      <c r="L108" s="483">
        <v>0</v>
      </c>
      <c r="M108" s="484">
        <f t="shared" si="8"/>
        <v>0</v>
      </c>
      <c r="N108" s="490">
        <v>14</v>
      </c>
      <c r="O108" s="459">
        <v>32</v>
      </c>
      <c r="P108" s="458" t="s">
        <v>1270</v>
      </c>
    </row>
    <row r="109" spans="1:16" s="456" customFormat="1" ht="13.5" customHeight="1">
      <c r="A109" s="487" t="s">
        <v>1416</v>
      </c>
      <c r="B109" s="479" t="s">
        <v>372</v>
      </c>
      <c r="C109" s="479" t="s">
        <v>1797</v>
      </c>
      <c r="D109" s="480" t="s">
        <v>541</v>
      </c>
      <c r="E109" s="481" t="s">
        <v>542</v>
      </c>
      <c r="F109" s="479" t="s">
        <v>1372</v>
      </c>
      <c r="G109" s="482">
        <v>12</v>
      </c>
      <c r="H109" s="482"/>
      <c r="I109" s="482">
        <f t="shared" si="6"/>
        <v>0</v>
      </c>
      <c r="J109" s="483">
        <v>0.0018</v>
      </c>
      <c r="K109" s="484">
        <f t="shared" si="7"/>
        <v>0.0216</v>
      </c>
      <c r="L109" s="483">
        <v>0</v>
      </c>
      <c r="M109" s="484">
        <f t="shared" si="8"/>
        <v>0</v>
      </c>
      <c r="N109" s="490">
        <v>14</v>
      </c>
      <c r="O109" s="459">
        <v>32</v>
      </c>
      <c r="P109" s="458" t="s">
        <v>1270</v>
      </c>
    </row>
    <row r="110" spans="1:16" s="906" customFormat="1" ht="13.5" customHeight="1">
      <c r="A110" s="487" t="s">
        <v>1411</v>
      </c>
      <c r="B110" s="898" t="s">
        <v>311</v>
      </c>
      <c r="C110" s="898" t="s">
        <v>312</v>
      </c>
      <c r="D110" s="899" t="s">
        <v>543</v>
      </c>
      <c r="E110" s="900" t="s">
        <v>544</v>
      </c>
      <c r="F110" s="898" t="s">
        <v>1372</v>
      </c>
      <c r="G110" s="901">
        <v>23</v>
      </c>
      <c r="H110" s="901"/>
      <c r="I110" s="901">
        <f t="shared" si="6"/>
        <v>0</v>
      </c>
      <c r="J110" s="902">
        <v>0.00042</v>
      </c>
      <c r="K110" s="903">
        <f t="shared" si="7"/>
        <v>0.00966</v>
      </c>
      <c r="L110" s="902">
        <v>0</v>
      </c>
      <c r="M110" s="903">
        <f t="shared" si="8"/>
        <v>0</v>
      </c>
      <c r="N110" s="904">
        <v>14</v>
      </c>
      <c r="O110" s="905">
        <v>16</v>
      </c>
      <c r="P110" s="906" t="s">
        <v>1270</v>
      </c>
    </row>
    <row r="111" spans="1:16" s="456" customFormat="1" ht="13.5" customHeight="1">
      <c r="A111" s="487" t="s">
        <v>1408</v>
      </c>
      <c r="B111" s="473" t="s">
        <v>311</v>
      </c>
      <c r="C111" s="473" t="s">
        <v>312</v>
      </c>
      <c r="D111" s="474" t="s">
        <v>545</v>
      </c>
      <c r="E111" s="475" t="s">
        <v>546</v>
      </c>
      <c r="F111" s="473" t="s">
        <v>1372</v>
      </c>
      <c r="G111" s="476">
        <v>11</v>
      </c>
      <c r="H111" s="476"/>
      <c r="I111" s="476">
        <f t="shared" si="6"/>
        <v>0</v>
      </c>
      <c r="J111" s="477">
        <v>0.00056</v>
      </c>
      <c r="K111" s="478">
        <f t="shared" si="7"/>
        <v>0.00616</v>
      </c>
      <c r="L111" s="477">
        <v>0</v>
      </c>
      <c r="M111" s="478">
        <f t="shared" si="8"/>
        <v>0</v>
      </c>
      <c r="N111" s="488">
        <v>14</v>
      </c>
      <c r="O111" s="457">
        <v>16</v>
      </c>
      <c r="P111" s="456" t="s">
        <v>1270</v>
      </c>
    </row>
    <row r="112" spans="1:16" s="456" customFormat="1" ht="13.5" customHeight="1">
      <c r="A112" s="487" t="s">
        <v>1405</v>
      </c>
      <c r="B112" s="473" t="s">
        <v>311</v>
      </c>
      <c r="C112" s="473" t="s">
        <v>312</v>
      </c>
      <c r="D112" s="474" t="s">
        <v>547</v>
      </c>
      <c r="E112" s="475" t="s">
        <v>548</v>
      </c>
      <c r="F112" s="473" t="s">
        <v>1372</v>
      </c>
      <c r="G112" s="476">
        <v>27</v>
      </c>
      <c r="H112" s="476"/>
      <c r="I112" s="476">
        <f t="shared" si="6"/>
        <v>0</v>
      </c>
      <c r="J112" s="477">
        <v>0.00016</v>
      </c>
      <c r="K112" s="478">
        <f t="shared" si="7"/>
        <v>0.00432</v>
      </c>
      <c r="L112" s="477">
        <v>0</v>
      </c>
      <c r="M112" s="478">
        <f t="shared" si="8"/>
        <v>0</v>
      </c>
      <c r="N112" s="488">
        <v>14</v>
      </c>
      <c r="O112" s="457">
        <v>16</v>
      </c>
      <c r="P112" s="456" t="s">
        <v>1270</v>
      </c>
    </row>
    <row r="113" spans="1:15" s="456" customFormat="1" ht="13.5" customHeight="1">
      <c r="A113" s="487" t="s">
        <v>1402</v>
      </c>
      <c r="B113" s="473" t="s">
        <v>311</v>
      </c>
      <c r="C113" s="473">
        <v>721</v>
      </c>
      <c r="D113" s="474"/>
      <c r="E113" s="754" t="s">
        <v>1890</v>
      </c>
      <c r="F113" s="755" t="s">
        <v>1284</v>
      </c>
      <c r="G113" s="756">
        <v>1</v>
      </c>
      <c r="H113" s="757"/>
      <c r="I113" s="757">
        <f t="shared" si="6"/>
        <v>0</v>
      </c>
      <c r="J113"/>
      <c r="K113"/>
      <c r="L113"/>
      <c r="M113"/>
      <c r="N113" s="758">
        <v>14</v>
      </c>
      <c r="O113" s="457"/>
    </row>
    <row r="114" spans="1:15" s="456" customFormat="1" ht="13.5" customHeight="1">
      <c r="A114" s="487" t="s">
        <v>1399</v>
      </c>
      <c r="B114" s="473" t="s">
        <v>311</v>
      </c>
      <c r="C114" s="473">
        <v>721</v>
      </c>
      <c r="D114" s="474"/>
      <c r="E114" s="759" t="s">
        <v>1891</v>
      </c>
      <c r="F114" s="760" t="s">
        <v>1284</v>
      </c>
      <c r="G114" s="761">
        <v>1</v>
      </c>
      <c r="H114" s="757"/>
      <c r="I114" s="757">
        <f t="shared" si="6"/>
        <v>0</v>
      </c>
      <c r="J114"/>
      <c r="K114"/>
      <c r="L114"/>
      <c r="M114"/>
      <c r="N114" s="758">
        <v>14</v>
      </c>
      <c r="O114" s="457"/>
    </row>
    <row r="115" spans="1:16" s="456" customFormat="1" ht="13.5" customHeight="1">
      <c r="A115" s="487" t="s">
        <v>1396</v>
      </c>
      <c r="B115" s="473" t="s">
        <v>311</v>
      </c>
      <c r="C115" s="473" t="s">
        <v>312</v>
      </c>
      <c r="D115" s="474" t="s">
        <v>549</v>
      </c>
      <c r="E115" s="475" t="s">
        <v>550</v>
      </c>
      <c r="F115" s="473" t="s">
        <v>1306</v>
      </c>
      <c r="G115" s="476">
        <v>1.735</v>
      </c>
      <c r="H115" s="476"/>
      <c r="I115" s="476">
        <f t="shared" si="6"/>
        <v>0</v>
      </c>
      <c r="J115" s="477">
        <v>0</v>
      </c>
      <c r="K115" s="478">
        <f t="shared" si="7"/>
        <v>0</v>
      </c>
      <c r="L115" s="477">
        <v>0</v>
      </c>
      <c r="M115" s="478">
        <f t="shared" si="8"/>
        <v>0</v>
      </c>
      <c r="N115" s="488">
        <v>14</v>
      </c>
      <c r="O115" s="457">
        <v>16</v>
      </c>
      <c r="P115" s="456" t="s">
        <v>1270</v>
      </c>
    </row>
    <row r="116" spans="1:16" s="453" customFormat="1" ht="12.75" customHeight="1">
      <c r="A116" s="487"/>
      <c r="B116" s="469" t="s">
        <v>306</v>
      </c>
      <c r="C116" s="468"/>
      <c r="D116" s="470" t="s">
        <v>551</v>
      </c>
      <c r="E116" s="470" t="s">
        <v>552</v>
      </c>
      <c r="F116" s="468"/>
      <c r="G116" s="468"/>
      <c r="H116" s="468"/>
      <c r="I116" s="471">
        <f>SUM(I117:I120)</f>
        <v>0</v>
      </c>
      <c r="J116" s="468"/>
      <c r="K116" s="472">
        <f>SUM(K117:K120)</f>
        <v>0.22655000000000003</v>
      </c>
      <c r="L116" s="468"/>
      <c r="M116" s="472">
        <f>SUM(M117:M120)</f>
        <v>0</v>
      </c>
      <c r="N116" s="486"/>
      <c r="P116" s="455" t="s">
        <v>1268</v>
      </c>
    </row>
    <row r="117" spans="1:16" s="456" customFormat="1" ht="13.5" customHeight="1">
      <c r="A117" s="487">
        <v>106</v>
      </c>
      <c r="B117" s="473" t="s">
        <v>311</v>
      </c>
      <c r="C117" s="473" t="s">
        <v>312</v>
      </c>
      <c r="D117" s="474" t="s">
        <v>553</v>
      </c>
      <c r="E117" s="475" t="s">
        <v>554</v>
      </c>
      <c r="F117" s="473" t="s">
        <v>1370</v>
      </c>
      <c r="G117" s="476">
        <v>23</v>
      </c>
      <c r="H117" s="476"/>
      <c r="I117" s="476">
        <f>ROUND(G117*H117,2)</f>
        <v>0</v>
      </c>
      <c r="J117" s="477">
        <v>0.0092</v>
      </c>
      <c r="K117" s="478">
        <f>G117*J117</f>
        <v>0.2116</v>
      </c>
      <c r="L117" s="477">
        <v>0</v>
      </c>
      <c r="M117" s="478">
        <f>G117*L117</f>
        <v>0</v>
      </c>
      <c r="N117" s="488">
        <v>14</v>
      </c>
      <c r="O117" s="457">
        <v>16</v>
      </c>
      <c r="P117" s="456" t="s">
        <v>1270</v>
      </c>
    </row>
    <row r="118" spans="1:16" s="456" customFormat="1" ht="13.5" customHeight="1">
      <c r="A118" s="487">
        <v>107</v>
      </c>
      <c r="B118" s="473" t="s">
        <v>311</v>
      </c>
      <c r="C118" s="473" t="s">
        <v>312</v>
      </c>
      <c r="D118" s="474" t="s">
        <v>555</v>
      </c>
      <c r="E118" s="475" t="s">
        <v>556</v>
      </c>
      <c r="F118" s="473" t="s">
        <v>1370</v>
      </c>
      <c r="G118" s="476">
        <v>23</v>
      </c>
      <c r="H118" s="476"/>
      <c r="I118" s="476">
        <f>ROUND(G118*H118,2)</f>
        <v>0</v>
      </c>
      <c r="J118" s="477">
        <v>0.00015</v>
      </c>
      <c r="K118" s="478">
        <f>G118*J118</f>
        <v>0.0034499999999999995</v>
      </c>
      <c r="L118" s="477">
        <v>0</v>
      </c>
      <c r="M118" s="478">
        <f>G118*L118</f>
        <v>0</v>
      </c>
      <c r="N118" s="488">
        <v>14</v>
      </c>
      <c r="O118" s="457">
        <v>16</v>
      </c>
      <c r="P118" s="456" t="s">
        <v>1270</v>
      </c>
    </row>
    <row r="119" spans="1:16" s="456" customFormat="1" ht="13.5" customHeight="1">
      <c r="A119" s="487">
        <v>108</v>
      </c>
      <c r="B119" s="473" t="s">
        <v>311</v>
      </c>
      <c r="C119" s="473" t="s">
        <v>312</v>
      </c>
      <c r="D119" s="474" t="s">
        <v>557</v>
      </c>
      <c r="E119" s="475" t="s">
        <v>558</v>
      </c>
      <c r="F119" s="473" t="s">
        <v>1370</v>
      </c>
      <c r="G119" s="476">
        <v>23</v>
      </c>
      <c r="H119" s="476"/>
      <c r="I119" s="476">
        <f>ROUND(G119*H119,2)</f>
        <v>0</v>
      </c>
      <c r="J119" s="477">
        <v>0.0005</v>
      </c>
      <c r="K119" s="478">
        <f>G119*J119</f>
        <v>0.0115</v>
      </c>
      <c r="L119" s="477">
        <v>0</v>
      </c>
      <c r="M119" s="478">
        <f>G119*L119</f>
        <v>0</v>
      </c>
      <c r="N119" s="488">
        <v>14</v>
      </c>
      <c r="O119" s="457">
        <v>16</v>
      </c>
      <c r="P119" s="456" t="s">
        <v>1270</v>
      </c>
    </row>
    <row r="120" spans="1:16" s="456" customFormat="1" ht="13.5" customHeight="1">
      <c r="A120" s="487">
        <v>109</v>
      </c>
      <c r="B120" s="473" t="s">
        <v>311</v>
      </c>
      <c r="C120" s="473" t="s">
        <v>312</v>
      </c>
      <c r="D120" s="474" t="s">
        <v>559</v>
      </c>
      <c r="E120" s="475" t="s">
        <v>560</v>
      </c>
      <c r="F120" s="473" t="s">
        <v>1306</v>
      </c>
      <c r="G120" s="476">
        <v>0.227</v>
      </c>
      <c r="H120" s="476"/>
      <c r="I120" s="476">
        <f>ROUND(G120*H120,2)</f>
        <v>0</v>
      </c>
      <c r="J120" s="477">
        <v>0</v>
      </c>
      <c r="K120" s="478">
        <f>G120*J120</f>
        <v>0</v>
      </c>
      <c r="L120" s="477">
        <v>0</v>
      </c>
      <c r="M120" s="478">
        <f>G120*L120</f>
        <v>0</v>
      </c>
      <c r="N120" s="488">
        <v>14</v>
      </c>
      <c r="O120" s="457">
        <v>16</v>
      </c>
      <c r="P120" s="456" t="s">
        <v>1270</v>
      </c>
    </row>
    <row r="121" spans="1:16" s="453" customFormat="1" ht="12.75" customHeight="1">
      <c r="A121" s="487">
        <v>110</v>
      </c>
      <c r="B121" s="469" t="s">
        <v>306</v>
      </c>
      <c r="C121" s="468"/>
      <c r="D121" s="470" t="s">
        <v>1339</v>
      </c>
      <c r="E121" s="470" t="s">
        <v>1548</v>
      </c>
      <c r="F121" s="468"/>
      <c r="G121" s="468"/>
      <c r="H121" s="468"/>
      <c r="I121" s="471">
        <f>I122</f>
        <v>0</v>
      </c>
      <c r="J121" s="468"/>
      <c r="K121" s="472">
        <f>K122</f>
        <v>0.00172</v>
      </c>
      <c r="L121" s="468"/>
      <c r="M121" s="472">
        <f>M122</f>
        <v>0</v>
      </c>
      <c r="N121" s="486"/>
      <c r="P121" s="455" t="s">
        <v>1268</v>
      </c>
    </row>
    <row r="122" spans="1:16" s="456" customFormat="1" ht="13.5" customHeight="1">
      <c r="A122" s="487">
        <v>111</v>
      </c>
      <c r="B122" s="473" t="s">
        <v>311</v>
      </c>
      <c r="C122" s="473" t="s">
        <v>1339</v>
      </c>
      <c r="D122" s="474" t="s">
        <v>561</v>
      </c>
      <c r="E122" s="475" t="s">
        <v>562</v>
      </c>
      <c r="F122" s="473" t="s">
        <v>1372</v>
      </c>
      <c r="G122" s="476">
        <v>2</v>
      </c>
      <c r="H122" s="476"/>
      <c r="I122" s="476">
        <f>ROUND(G122*H122,2)</f>
        <v>0</v>
      </c>
      <c r="J122" s="477">
        <v>0.00086</v>
      </c>
      <c r="K122" s="478">
        <f>G122*J122</f>
        <v>0.00172</v>
      </c>
      <c r="L122" s="477">
        <v>0</v>
      </c>
      <c r="M122" s="478">
        <f>G122*L122</f>
        <v>0</v>
      </c>
      <c r="N122" s="488">
        <v>14</v>
      </c>
      <c r="O122" s="457">
        <v>16</v>
      </c>
      <c r="P122" s="456" t="s">
        <v>1270</v>
      </c>
    </row>
    <row r="123" spans="1:16" s="453" customFormat="1" ht="12.75" customHeight="1">
      <c r="A123" s="487">
        <v>112</v>
      </c>
      <c r="B123" s="469" t="s">
        <v>306</v>
      </c>
      <c r="C123" s="468"/>
      <c r="D123" s="470" t="s">
        <v>1304</v>
      </c>
      <c r="E123" s="470" t="s">
        <v>563</v>
      </c>
      <c r="F123" s="468"/>
      <c r="G123" s="468"/>
      <c r="H123" s="468"/>
      <c r="I123" s="471">
        <f>SUM(I124:I125)</f>
        <v>0</v>
      </c>
      <c r="J123" s="468"/>
      <c r="K123" s="472">
        <f>SUM(K124:K125)</f>
        <v>0.07098</v>
      </c>
      <c r="L123" s="468"/>
      <c r="M123" s="472">
        <f>SUM(M124:M125)</f>
        <v>0</v>
      </c>
      <c r="N123" s="486"/>
      <c r="P123" s="455" t="s">
        <v>1268</v>
      </c>
    </row>
    <row r="124" spans="1:16" s="456" customFormat="1" ht="13.5" customHeight="1">
      <c r="A124" s="487">
        <v>113</v>
      </c>
      <c r="B124" s="473" t="s">
        <v>311</v>
      </c>
      <c r="C124" s="473" t="s">
        <v>1304</v>
      </c>
      <c r="D124" s="474" t="s">
        <v>564</v>
      </c>
      <c r="E124" s="475" t="s">
        <v>565</v>
      </c>
      <c r="F124" s="473" t="s">
        <v>1308</v>
      </c>
      <c r="G124" s="476">
        <v>14</v>
      </c>
      <c r="H124" s="476"/>
      <c r="I124" s="476">
        <f>ROUND(G124*H124,2)</f>
        <v>0</v>
      </c>
      <c r="J124" s="477">
        <v>7E-05</v>
      </c>
      <c r="K124" s="478">
        <f>G124*J124</f>
        <v>0.00098</v>
      </c>
      <c r="L124" s="477">
        <v>0</v>
      </c>
      <c r="M124" s="478">
        <f>G124*L124</f>
        <v>0</v>
      </c>
      <c r="N124" s="488">
        <v>14</v>
      </c>
      <c r="O124" s="457">
        <v>16</v>
      </c>
      <c r="P124" s="456" t="s">
        <v>1270</v>
      </c>
    </row>
    <row r="125" spans="1:16" s="456" customFormat="1" ht="13.5" customHeight="1">
      <c r="A125" s="487">
        <v>114</v>
      </c>
      <c r="B125" s="479" t="s">
        <v>372</v>
      </c>
      <c r="C125" s="479" t="s">
        <v>1797</v>
      </c>
      <c r="D125" s="480" t="s">
        <v>566</v>
      </c>
      <c r="E125" s="481" t="s">
        <v>567</v>
      </c>
      <c r="F125" s="479" t="s">
        <v>1372</v>
      </c>
      <c r="G125" s="482">
        <v>28</v>
      </c>
      <c r="H125" s="482"/>
      <c r="I125" s="482">
        <f>ROUND(G125*H125,2)</f>
        <v>0</v>
      </c>
      <c r="J125" s="483">
        <v>0.0025</v>
      </c>
      <c r="K125" s="484">
        <f>G125*J125</f>
        <v>0.07</v>
      </c>
      <c r="L125" s="483">
        <v>0</v>
      </c>
      <c r="M125" s="484">
        <f>G125*L125</f>
        <v>0</v>
      </c>
      <c r="N125" s="490">
        <v>14</v>
      </c>
      <c r="O125" s="459">
        <v>32</v>
      </c>
      <c r="P125" s="458" t="s">
        <v>1270</v>
      </c>
    </row>
    <row r="126" spans="1:16" s="453" customFormat="1" ht="12.75" customHeight="1">
      <c r="A126" s="487"/>
      <c r="B126" s="469" t="s">
        <v>306</v>
      </c>
      <c r="C126" s="468"/>
      <c r="D126" s="470" t="s">
        <v>1303</v>
      </c>
      <c r="E126" s="470" t="s">
        <v>369</v>
      </c>
      <c r="F126" s="468"/>
      <c r="G126" s="468"/>
      <c r="H126" s="468"/>
      <c r="I126" s="471">
        <f>I127</f>
        <v>0</v>
      </c>
      <c r="J126" s="468"/>
      <c r="K126" s="472">
        <f>K127</f>
        <v>0.0024000000000000002</v>
      </c>
      <c r="L126" s="468"/>
      <c r="M126" s="472">
        <f>M127</f>
        <v>0</v>
      </c>
      <c r="N126" s="486"/>
      <c r="P126" s="455" t="s">
        <v>1268</v>
      </c>
    </row>
    <row r="127" spans="1:16" s="456" customFormat="1" ht="24" customHeight="1">
      <c r="A127" s="487">
        <v>115</v>
      </c>
      <c r="B127" s="473" t="s">
        <v>311</v>
      </c>
      <c r="C127" s="473" t="s">
        <v>1303</v>
      </c>
      <c r="D127" s="474" t="s">
        <v>568</v>
      </c>
      <c r="E127" s="475" t="s">
        <v>569</v>
      </c>
      <c r="F127" s="473" t="s">
        <v>1269</v>
      </c>
      <c r="G127" s="476">
        <v>3</v>
      </c>
      <c r="H127" s="476"/>
      <c r="I127" s="476">
        <f>ROUND(G127*H127,2)</f>
        <v>0</v>
      </c>
      <c r="J127" s="477">
        <v>0.0008</v>
      </c>
      <c r="K127" s="478">
        <f>G127*J127</f>
        <v>0.0024000000000000002</v>
      </c>
      <c r="L127" s="477">
        <v>0</v>
      </c>
      <c r="M127" s="478">
        <f>G127*L127</f>
        <v>0</v>
      </c>
      <c r="N127" s="488">
        <v>14</v>
      </c>
      <c r="O127" s="457">
        <v>16</v>
      </c>
      <c r="P127" s="456" t="s">
        <v>1270</v>
      </c>
    </row>
    <row r="128" spans="1:16" s="453" customFormat="1" ht="12.75" customHeight="1">
      <c r="A128" s="487">
        <v>116</v>
      </c>
      <c r="B128" s="711"/>
      <c r="C128" s="711"/>
      <c r="D128" s="712"/>
      <c r="E128" s="713" t="s">
        <v>582</v>
      </c>
      <c r="F128" s="714" t="s">
        <v>1345</v>
      </c>
      <c r="G128" s="715">
        <v>6</v>
      </c>
      <c r="H128" s="715">
        <f>0.01*(I6)</f>
        <v>0</v>
      </c>
      <c r="I128" s="715">
        <f>G128*H128</f>
        <v>0</v>
      </c>
      <c r="J128" s="716"/>
      <c r="K128" s="717"/>
      <c r="L128" s="716"/>
      <c r="M128" s="717"/>
      <c r="N128" s="718">
        <v>14</v>
      </c>
      <c r="P128" s="454" t="s">
        <v>1517</v>
      </c>
    </row>
    <row r="129" spans="1:16" s="453" customFormat="1" ht="12.75" customHeight="1">
      <c r="A129" s="485"/>
      <c r="B129" s="469"/>
      <c r="C129" s="468"/>
      <c r="D129" s="470"/>
      <c r="E129" s="470"/>
      <c r="F129" s="468"/>
      <c r="G129" s="468"/>
      <c r="H129" s="468"/>
      <c r="I129" s="471"/>
      <c r="J129" s="468"/>
      <c r="K129" s="472">
        <f>K130</f>
        <v>0</v>
      </c>
      <c r="L129" s="468"/>
      <c r="M129" s="472">
        <f>M130</f>
        <v>0</v>
      </c>
      <c r="N129" s="486"/>
      <c r="P129" s="455" t="s">
        <v>1268</v>
      </c>
    </row>
    <row r="130" spans="1:16" s="456" customFormat="1" ht="13.5" customHeight="1">
      <c r="A130" s="487"/>
      <c r="B130" s="473"/>
      <c r="C130" s="473"/>
      <c r="D130" s="474"/>
      <c r="E130" s="762"/>
      <c r="F130" s="763"/>
      <c r="G130" s="764"/>
      <c r="H130" s="764"/>
      <c r="I130" s="764"/>
      <c r="J130" s="477">
        <v>0</v>
      </c>
      <c r="K130" s="478">
        <f>G130*J130</f>
        <v>0</v>
      </c>
      <c r="L130" s="477">
        <v>0</v>
      </c>
      <c r="M130" s="478">
        <f>G130*L130</f>
        <v>0</v>
      </c>
      <c r="N130" s="488"/>
      <c r="O130" s="457">
        <v>64</v>
      </c>
      <c r="P130" s="456" t="s">
        <v>1270</v>
      </c>
    </row>
    <row r="131" spans="1:14" s="460" customFormat="1" ht="12.75" customHeight="1" thickBot="1">
      <c r="A131" s="491"/>
      <c r="B131" s="492"/>
      <c r="C131" s="492"/>
      <c r="D131" s="492"/>
      <c r="E131" s="493" t="s">
        <v>1267</v>
      </c>
      <c r="F131" s="492"/>
      <c r="G131" s="492"/>
      <c r="H131" s="492"/>
      <c r="I131" s="494">
        <f>I6+I128</f>
        <v>0</v>
      </c>
      <c r="J131" s="492"/>
      <c r="K131" s="495">
        <f>K6+K128</f>
        <v>9.622650000000002</v>
      </c>
      <c r="L131" s="492"/>
      <c r="M131" s="495">
        <f>M6+M128</f>
        <v>0.15878</v>
      </c>
      <c r="N131" s="496"/>
    </row>
  </sheetData>
  <sheetProtection/>
  <printOptions horizontalCentered="1"/>
  <pageMargins left="0.3937007874015748" right="0.3937007874015748" top="0.984251968503937" bottom="0.5905511811023623" header="0" footer="0.2755905511811024"/>
  <pageSetup fitToHeight="999" horizontalDpi="600" verticalDpi="600" orientation="landscape" paperSize="9" r:id="rId1"/>
  <headerFooter alignWithMargins="0">
    <oddFooter>&amp;LZTI&amp;C&amp;P/&amp;N&amp;ROpravy a údržba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49"/>
  <sheetViews>
    <sheetView view="pageBreakPreview" zoomScaleNormal="85" zoomScaleSheetLayoutView="100" zoomScalePageLayoutView="0" workbookViewId="0" topLeftCell="A76">
      <selection activeCell="E99" sqref="E99:E100"/>
    </sheetView>
  </sheetViews>
  <sheetFormatPr defaultColWidth="9.00390625" defaultRowHeight="12.75"/>
  <cols>
    <col min="1" max="1" width="6.125" style="198" customWidth="1"/>
    <col min="2" max="2" width="109.75390625" style="14" customWidth="1"/>
    <col min="3" max="3" width="7.25390625" style="200" customWidth="1"/>
    <col min="4" max="4" width="4.25390625" style="201" customWidth="1"/>
    <col min="5" max="5" width="13.875" style="197" customWidth="1"/>
    <col min="6" max="6" width="14.75390625" style="197" customWidth="1"/>
    <col min="7" max="7" width="9.125" style="14" customWidth="1"/>
    <col min="8" max="16384" width="9.125" style="14" customWidth="1"/>
  </cols>
  <sheetData>
    <row r="1" spans="1:6" s="192" customFormat="1" ht="27.75" customHeight="1">
      <c r="A1" s="198"/>
      <c r="B1" s="766" t="s">
        <v>1059</v>
      </c>
      <c r="C1" s="200"/>
      <c r="D1" s="193"/>
      <c r="E1" s="336"/>
      <c r="F1" s="336"/>
    </row>
    <row r="2" spans="1:2" s="192" customFormat="1" ht="18.75">
      <c r="A2" s="337"/>
      <c r="B2" s="151" t="s">
        <v>1250</v>
      </c>
    </row>
    <row r="3" spans="1:6" ht="15.75">
      <c r="A3" s="786" t="s">
        <v>1256</v>
      </c>
      <c r="B3" s="787" t="s">
        <v>179</v>
      </c>
      <c r="C3" s="923" t="s">
        <v>1260</v>
      </c>
      <c r="D3" s="924"/>
      <c r="E3" s="777" t="s">
        <v>1043</v>
      </c>
      <c r="F3" s="777" t="s">
        <v>298</v>
      </c>
    </row>
    <row r="4" spans="1:6" ht="15.75">
      <c r="A4" s="786"/>
      <c r="B4" s="788" t="s">
        <v>1044</v>
      </c>
      <c r="C4" s="786"/>
      <c r="D4" s="789"/>
      <c r="E4" s="777"/>
      <c r="F4" s="777"/>
    </row>
    <row r="5" spans="1:6" ht="15.75">
      <c r="A5" s="789" t="s">
        <v>1045</v>
      </c>
      <c r="B5" s="790" t="s">
        <v>1609</v>
      </c>
      <c r="C5" s="791">
        <v>1</v>
      </c>
      <c r="D5" s="792" t="s">
        <v>1284</v>
      </c>
      <c r="E5" s="778"/>
      <c r="F5" s="778">
        <f>C5*E5</f>
        <v>0</v>
      </c>
    </row>
    <row r="6" spans="1:6" ht="99.75" customHeight="1">
      <c r="A6" s="789"/>
      <c r="B6" s="793" t="s">
        <v>1899</v>
      </c>
      <c r="C6" s="791"/>
      <c r="D6" s="792"/>
      <c r="E6" s="778"/>
      <c r="F6" s="778"/>
    </row>
    <row r="7" spans="1:6" ht="15.75">
      <c r="A7" s="789" t="s">
        <v>1046</v>
      </c>
      <c r="B7" s="790" t="s">
        <v>1047</v>
      </c>
      <c r="C7" s="791">
        <v>4</v>
      </c>
      <c r="D7" s="792" t="s">
        <v>1284</v>
      </c>
      <c r="E7" s="778"/>
      <c r="F7" s="778">
        <f>C7*E7</f>
        <v>0</v>
      </c>
    </row>
    <row r="8" spans="1:6" ht="99.75" customHeight="1">
      <c r="A8" s="789"/>
      <c r="B8" s="793" t="s">
        <v>1898</v>
      </c>
      <c r="C8" s="791"/>
      <c r="D8" s="792"/>
      <c r="E8" s="778"/>
      <c r="F8" s="778"/>
    </row>
    <row r="9" spans="1:6" ht="15.75">
      <c r="A9" s="789" t="s">
        <v>1048</v>
      </c>
      <c r="B9" s="790" t="s">
        <v>1049</v>
      </c>
      <c r="C9" s="791">
        <v>1</v>
      </c>
      <c r="D9" s="792" t="s">
        <v>1284</v>
      </c>
      <c r="E9" s="778"/>
      <c r="F9" s="778">
        <f>C9*E9</f>
        <v>0</v>
      </c>
    </row>
    <row r="10" spans="1:6" ht="99.75" customHeight="1">
      <c r="A10" s="789"/>
      <c r="B10" s="793" t="s">
        <v>1897</v>
      </c>
      <c r="C10" s="791"/>
      <c r="D10" s="792"/>
      <c r="E10" s="778"/>
      <c r="F10" s="778"/>
    </row>
    <row r="11" spans="1:6" ht="15.75">
      <c r="A11" s="789" t="s">
        <v>1050</v>
      </c>
      <c r="B11" s="790" t="s">
        <v>1051</v>
      </c>
      <c r="C11" s="791">
        <v>22</v>
      </c>
      <c r="D11" s="792" t="s">
        <v>1284</v>
      </c>
      <c r="E11" s="778"/>
      <c r="F11" s="778">
        <f>C11*E11</f>
        <v>0</v>
      </c>
    </row>
    <row r="12" spans="1:6" ht="60" customHeight="1">
      <c r="A12" s="789"/>
      <c r="B12" s="793" t="s">
        <v>1052</v>
      </c>
      <c r="C12" s="791"/>
      <c r="D12" s="792"/>
      <c r="E12" s="778"/>
      <c r="F12" s="778"/>
    </row>
    <row r="13" spans="1:6" ht="15.75">
      <c r="A13" s="789" t="s">
        <v>1053</v>
      </c>
      <c r="B13" s="790" t="s">
        <v>1054</v>
      </c>
      <c r="C13" s="791">
        <v>1</v>
      </c>
      <c r="D13" s="792" t="s">
        <v>1284</v>
      </c>
      <c r="E13" s="778"/>
      <c r="F13" s="778">
        <f>C13*E13</f>
        <v>0</v>
      </c>
    </row>
    <row r="14" spans="1:6" ht="60" customHeight="1">
      <c r="A14" s="789"/>
      <c r="B14" s="793" t="s">
        <v>699</v>
      </c>
      <c r="C14" s="791"/>
      <c r="D14" s="792"/>
      <c r="E14" s="778"/>
      <c r="F14" s="778"/>
    </row>
    <row r="15" spans="1:6" ht="15.75">
      <c r="A15" s="789" t="s">
        <v>701</v>
      </c>
      <c r="B15" s="790" t="s">
        <v>1610</v>
      </c>
      <c r="C15" s="791">
        <v>1</v>
      </c>
      <c r="D15" s="792" t="s">
        <v>1284</v>
      </c>
      <c r="E15" s="778"/>
      <c r="F15" s="778">
        <f>C15*E15</f>
        <v>0</v>
      </c>
    </row>
    <row r="16" spans="1:6" ht="92.25" customHeight="1">
      <c r="A16" s="789"/>
      <c r="B16" s="793" t="s">
        <v>1611</v>
      </c>
      <c r="C16" s="791"/>
      <c r="D16" s="792"/>
      <c r="E16" s="778"/>
      <c r="F16" s="778"/>
    </row>
    <row r="17" spans="1:6" ht="15.75" customHeight="1">
      <c r="A17" s="789"/>
      <c r="B17" s="794"/>
      <c r="C17" s="791"/>
      <c r="D17" s="792"/>
      <c r="E17" s="778"/>
      <c r="F17" s="778"/>
    </row>
    <row r="18" spans="1:6" ht="15.75" customHeight="1">
      <c r="A18" s="789"/>
      <c r="B18" s="795" t="s">
        <v>700</v>
      </c>
      <c r="C18" s="791"/>
      <c r="D18" s="792"/>
      <c r="E18" s="778"/>
      <c r="F18" s="778"/>
    </row>
    <row r="19" spans="1:6" ht="15.75" customHeight="1">
      <c r="A19" s="789" t="s">
        <v>703</v>
      </c>
      <c r="B19" s="794" t="s">
        <v>702</v>
      </c>
      <c r="C19" s="791">
        <v>1</v>
      </c>
      <c r="D19" s="792" t="s">
        <v>1277</v>
      </c>
      <c r="E19" s="779"/>
      <c r="F19" s="778">
        <f aca="true" t="shared" si="0" ref="F19:F27">C19*E19</f>
        <v>0</v>
      </c>
    </row>
    <row r="20" spans="1:6" ht="15.75" customHeight="1">
      <c r="A20" s="789" t="s">
        <v>705</v>
      </c>
      <c r="B20" s="794" t="s">
        <v>704</v>
      </c>
      <c r="C20" s="791">
        <v>27</v>
      </c>
      <c r="D20" s="792" t="s">
        <v>1277</v>
      </c>
      <c r="E20" s="779"/>
      <c r="F20" s="778">
        <f t="shared" si="0"/>
        <v>0</v>
      </c>
    </row>
    <row r="21" spans="1:6" ht="31.5" customHeight="1">
      <c r="A21" s="789" t="s">
        <v>706</v>
      </c>
      <c r="B21" s="794" t="s">
        <v>1896</v>
      </c>
      <c r="C21" s="791">
        <v>24</v>
      </c>
      <c r="D21" s="792" t="s">
        <v>1277</v>
      </c>
      <c r="E21" s="779"/>
      <c r="F21" s="778">
        <f t="shared" si="0"/>
        <v>0</v>
      </c>
    </row>
    <row r="22" spans="1:6" ht="15.75" customHeight="1">
      <c r="A22" s="789" t="s">
        <v>708</v>
      </c>
      <c r="B22" s="794" t="s">
        <v>707</v>
      </c>
      <c r="C22" s="791">
        <v>1</v>
      </c>
      <c r="D22" s="792" t="s">
        <v>1277</v>
      </c>
      <c r="E22" s="779"/>
      <c r="F22" s="778">
        <f t="shared" si="0"/>
        <v>0</v>
      </c>
    </row>
    <row r="23" spans="1:6" ht="15.75" customHeight="1">
      <c r="A23" s="789" t="s">
        <v>710</v>
      </c>
      <c r="B23" s="794" t="s">
        <v>709</v>
      </c>
      <c r="C23" s="791">
        <v>36</v>
      </c>
      <c r="D23" s="792" t="s">
        <v>1277</v>
      </c>
      <c r="E23" s="779"/>
      <c r="F23" s="778">
        <f t="shared" si="0"/>
        <v>0</v>
      </c>
    </row>
    <row r="24" spans="1:6" ht="15.75" customHeight="1">
      <c r="A24" s="789" t="s">
        <v>712</v>
      </c>
      <c r="B24" s="794" t="s">
        <v>711</v>
      </c>
      <c r="C24" s="791">
        <v>8</v>
      </c>
      <c r="D24" s="792" t="s">
        <v>1277</v>
      </c>
      <c r="E24" s="779"/>
      <c r="F24" s="778">
        <f t="shared" si="0"/>
        <v>0</v>
      </c>
    </row>
    <row r="25" spans="1:6" ht="15.75" customHeight="1">
      <c r="A25" s="789" t="s">
        <v>714</v>
      </c>
      <c r="B25" s="794" t="s">
        <v>713</v>
      </c>
      <c r="C25" s="791">
        <v>67</v>
      </c>
      <c r="D25" s="792" t="s">
        <v>1277</v>
      </c>
      <c r="E25" s="779"/>
      <c r="F25" s="778">
        <f t="shared" si="0"/>
        <v>0</v>
      </c>
    </row>
    <row r="26" spans="1:6" ht="15.75" customHeight="1">
      <c r="A26" s="789" t="s">
        <v>716</v>
      </c>
      <c r="B26" s="794" t="s">
        <v>715</v>
      </c>
      <c r="C26" s="791">
        <v>28</v>
      </c>
      <c r="D26" s="792" t="s">
        <v>1277</v>
      </c>
      <c r="E26" s="779"/>
      <c r="F26" s="778">
        <f t="shared" si="0"/>
        <v>0</v>
      </c>
    </row>
    <row r="27" spans="1:6" ht="15.75" customHeight="1">
      <c r="A27" s="789" t="s">
        <v>719</v>
      </c>
      <c r="B27" s="794" t="s">
        <v>717</v>
      </c>
      <c r="C27" s="791">
        <v>3</v>
      </c>
      <c r="D27" s="792" t="s">
        <v>1277</v>
      </c>
      <c r="E27" s="779"/>
      <c r="F27" s="778">
        <f t="shared" si="0"/>
        <v>0</v>
      </c>
    </row>
    <row r="28" spans="1:6" ht="15.75" customHeight="1">
      <c r="A28" s="796"/>
      <c r="B28" s="794"/>
      <c r="C28" s="791"/>
      <c r="D28" s="792"/>
      <c r="E28" s="778"/>
      <c r="F28" s="778"/>
    </row>
    <row r="29" spans="1:6" ht="15.75" customHeight="1">
      <c r="A29" s="796"/>
      <c r="B29" s="795" t="s">
        <v>718</v>
      </c>
      <c r="C29" s="791"/>
      <c r="D29" s="792"/>
      <c r="E29" s="778"/>
      <c r="F29" s="778"/>
    </row>
    <row r="30" spans="1:6" ht="15.75" customHeight="1">
      <c r="A30" s="789" t="s">
        <v>721</v>
      </c>
      <c r="B30" s="794" t="s">
        <v>720</v>
      </c>
      <c r="C30" s="791">
        <v>93</v>
      </c>
      <c r="D30" s="792" t="s">
        <v>1277</v>
      </c>
      <c r="E30" s="778"/>
      <c r="F30" s="778">
        <f aca="true" t="shared" si="1" ref="F30:F57">C30*E30</f>
        <v>0</v>
      </c>
    </row>
    <row r="31" spans="1:6" ht="15.75" customHeight="1">
      <c r="A31" s="789" t="s">
        <v>723</v>
      </c>
      <c r="B31" s="794" t="s">
        <v>722</v>
      </c>
      <c r="C31" s="791">
        <v>5</v>
      </c>
      <c r="D31" s="792" t="s">
        <v>1277</v>
      </c>
      <c r="E31" s="778"/>
      <c r="F31" s="778">
        <f t="shared" si="1"/>
        <v>0</v>
      </c>
    </row>
    <row r="32" spans="1:6" ht="15.75" customHeight="1">
      <c r="A32" s="789" t="s">
        <v>725</v>
      </c>
      <c r="B32" s="794" t="s">
        <v>724</v>
      </c>
      <c r="C32" s="791">
        <v>1</v>
      </c>
      <c r="D32" s="792" t="s">
        <v>1277</v>
      </c>
      <c r="E32" s="778"/>
      <c r="F32" s="778">
        <f t="shared" si="1"/>
        <v>0</v>
      </c>
    </row>
    <row r="33" spans="1:6" ht="15.75" customHeight="1">
      <c r="A33" s="789" t="s">
        <v>727</v>
      </c>
      <c r="B33" s="794" t="s">
        <v>726</v>
      </c>
      <c r="C33" s="791">
        <v>46</v>
      </c>
      <c r="D33" s="792" t="s">
        <v>1277</v>
      </c>
      <c r="E33" s="778"/>
      <c r="F33" s="778">
        <f t="shared" si="1"/>
        <v>0</v>
      </c>
    </row>
    <row r="34" spans="1:6" ht="15.75" customHeight="1">
      <c r="A34" s="789" t="s">
        <v>729</v>
      </c>
      <c r="B34" s="794" t="s">
        <v>728</v>
      </c>
      <c r="C34" s="791">
        <v>0</v>
      </c>
      <c r="D34" s="792" t="s">
        <v>1277</v>
      </c>
      <c r="E34" s="778"/>
      <c r="F34" s="778">
        <f t="shared" si="1"/>
        <v>0</v>
      </c>
    </row>
    <row r="35" spans="1:6" ht="15.75" customHeight="1">
      <c r="A35" s="789" t="s">
        <v>731</v>
      </c>
      <c r="B35" s="794" t="s">
        <v>730</v>
      </c>
      <c r="C35" s="791">
        <v>3</v>
      </c>
      <c r="D35" s="792" t="s">
        <v>1277</v>
      </c>
      <c r="E35" s="778"/>
      <c r="F35" s="778">
        <f t="shared" si="1"/>
        <v>0</v>
      </c>
    </row>
    <row r="36" spans="1:6" ht="31.5" customHeight="1">
      <c r="A36" s="789" t="s">
        <v>733</v>
      </c>
      <c r="B36" s="794" t="s">
        <v>732</v>
      </c>
      <c r="C36" s="791">
        <v>7</v>
      </c>
      <c r="D36" s="792" t="s">
        <v>1277</v>
      </c>
      <c r="E36" s="778"/>
      <c r="F36" s="778">
        <f t="shared" si="1"/>
        <v>0</v>
      </c>
    </row>
    <row r="37" spans="1:6" ht="31.5" customHeight="1">
      <c r="A37" s="789" t="s">
        <v>735</v>
      </c>
      <c r="B37" s="794" t="s">
        <v>734</v>
      </c>
      <c r="C37" s="791">
        <v>7</v>
      </c>
      <c r="D37" s="792" t="s">
        <v>1277</v>
      </c>
      <c r="E37" s="778"/>
      <c r="F37" s="778">
        <f t="shared" si="1"/>
        <v>0</v>
      </c>
    </row>
    <row r="38" spans="1:6" ht="31.5" customHeight="1">
      <c r="A38" s="789" t="s">
        <v>1104</v>
      </c>
      <c r="B38" s="794" t="s">
        <v>1103</v>
      </c>
      <c r="C38" s="791">
        <v>22</v>
      </c>
      <c r="D38" s="792" t="s">
        <v>1277</v>
      </c>
      <c r="E38" s="778"/>
      <c r="F38" s="778">
        <f t="shared" si="1"/>
        <v>0</v>
      </c>
    </row>
    <row r="39" spans="1:6" ht="15.75" customHeight="1">
      <c r="A39" s="789" t="s">
        <v>1106</v>
      </c>
      <c r="B39" s="794" t="s">
        <v>1105</v>
      </c>
      <c r="C39" s="791">
        <v>135</v>
      </c>
      <c r="D39" s="792" t="s">
        <v>1277</v>
      </c>
      <c r="E39" s="778"/>
      <c r="F39" s="778">
        <f t="shared" si="1"/>
        <v>0</v>
      </c>
    </row>
    <row r="40" spans="1:6" ht="15.75" customHeight="1">
      <c r="A40" s="789" t="s">
        <v>1108</v>
      </c>
      <c r="B40" s="794" t="s">
        <v>1107</v>
      </c>
      <c r="C40" s="791">
        <v>2</v>
      </c>
      <c r="D40" s="792" t="s">
        <v>1277</v>
      </c>
      <c r="E40" s="778"/>
      <c r="F40" s="778">
        <f t="shared" si="1"/>
        <v>0</v>
      </c>
    </row>
    <row r="41" spans="1:6" ht="15.75" customHeight="1">
      <c r="A41" s="789" t="s">
        <v>1110</v>
      </c>
      <c r="B41" s="794" t="s">
        <v>1109</v>
      </c>
      <c r="C41" s="791">
        <v>1</v>
      </c>
      <c r="D41" s="792" t="s">
        <v>1277</v>
      </c>
      <c r="E41" s="778"/>
      <c r="F41" s="778">
        <f t="shared" si="1"/>
        <v>0</v>
      </c>
    </row>
    <row r="42" spans="1:6" ht="15.75" customHeight="1">
      <c r="A42" s="789" t="s">
        <v>1112</v>
      </c>
      <c r="B42" s="794" t="s">
        <v>1111</v>
      </c>
      <c r="C42" s="791">
        <v>298</v>
      </c>
      <c r="D42" s="792" t="s">
        <v>1277</v>
      </c>
      <c r="E42" s="778"/>
      <c r="F42" s="778">
        <f t="shared" si="1"/>
        <v>0</v>
      </c>
    </row>
    <row r="43" spans="1:6" ht="15.75" customHeight="1">
      <c r="A43" s="789" t="s">
        <v>1114</v>
      </c>
      <c r="B43" s="794" t="s">
        <v>1113</v>
      </c>
      <c r="C43" s="791">
        <v>524</v>
      </c>
      <c r="D43" s="792" t="s">
        <v>1277</v>
      </c>
      <c r="E43" s="778"/>
      <c r="F43" s="778">
        <f t="shared" si="1"/>
        <v>0</v>
      </c>
    </row>
    <row r="44" spans="1:6" ht="15.75" customHeight="1">
      <c r="A44" s="789" t="s">
        <v>1116</v>
      </c>
      <c r="B44" s="794" t="s">
        <v>1115</v>
      </c>
      <c r="C44" s="791">
        <v>23</v>
      </c>
      <c r="D44" s="792" t="s">
        <v>1277</v>
      </c>
      <c r="E44" s="778"/>
      <c r="F44" s="778">
        <f t="shared" si="1"/>
        <v>0</v>
      </c>
    </row>
    <row r="45" spans="1:6" ht="15.75" customHeight="1">
      <c r="A45" s="789" t="s">
        <v>1118</v>
      </c>
      <c r="B45" s="794" t="s">
        <v>1117</v>
      </c>
      <c r="C45" s="791">
        <v>22</v>
      </c>
      <c r="D45" s="792" t="s">
        <v>1277</v>
      </c>
      <c r="E45" s="778"/>
      <c r="F45" s="778">
        <f t="shared" si="1"/>
        <v>0</v>
      </c>
    </row>
    <row r="46" spans="1:6" ht="15.75" customHeight="1">
      <c r="A46" s="789" t="s">
        <v>1120</v>
      </c>
      <c r="B46" s="794" t="s">
        <v>1119</v>
      </c>
      <c r="C46" s="791">
        <v>164</v>
      </c>
      <c r="D46" s="792" t="s">
        <v>1277</v>
      </c>
      <c r="E46" s="778"/>
      <c r="F46" s="778">
        <f t="shared" si="1"/>
        <v>0</v>
      </c>
    </row>
    <row r="47" spans="1:6" ht="15.75" customHeight="1">
      <c r="A47" s="789" t="s">
        <v>1122</v>
      </c>
      <c r="B47" s="794" t="s">
        <v>1121</v>
      </c>
      <c r="C47" s="791">
        <v>22</v>
      </c>
      <c r="D47" s="792" t="s">
        <v>1277</v>
      </c>
      <c r="E47" s="778"/>
      <c r="F47" s="778">
        <f t="shared" si="1"/>
        <v>0</v>
      </c>
    </row>
    <row r="48" spans="1:6" ht="15.75" customHeight="1">
      <c r="A48" s="789" t="s">
        <v>1124</v>
      </c>
      <c r="B48" s="794" t="s">
        <v>1123</v>
      </c>
      <c r="C48" s="791">
        <v>29</v>
      </c>
      <c r="D48" s="792" t="s">
        <v>1277</v>
      </c>
      <c r="E48" s="778"/>
      <c r="F48" s="778">
        <f t="shared" si="1"/>
        <v>0</v>
      </c>
    </row>
    <row r="49" spans="1:6" ht="15.75" customHeight="1">
      <c r="A49" s="789" t="s">
        <v>1126</v>
      </c>
      <c r="B49" s="794" t="s">
        <v>1125</v>
      </c>
      <c r="C49" s="791">
        <v>508</v>
      </c>
      <c r="D49" s="792" t="s">
        <v>1277</v>
      </c>
      <c r="E49" s="778"/>
      <c r="F49" s="778">
        <f t="shared" si="1"/>
        <v>0</v>
      </c>
    </row>
    <row r="50" spans="1:6" ht="15.75" customHeight="1">
      <c r="A50" s="789" t="s">
        <v>1128</v>
      </c>
      <c r="B50" s="794" t="s">
        <v>1127</v>
      </c>
      <c r="C50" s="791">
        <v>23</v>
      </c>
      <c r="D50" s="792" t="s">
        <v>1277</v>
      </c>
      <c r="E50" s="778"/>
      <c r="F50" s="778">
        <f t="shared" si="1"/>
        <v>0</v>
      </c>
    </row>
    <row r="51" spans="1:6" ht="15.75" customHeight="1">
      <c r="A51" s="789" t="s">
        <v>1130</v>
      </c>
      <c r="B51" s="794" t="s">
        <v>1129</v>
      </c>
      <c r="C51" s="791">
        <v>22</v>
      </c>
      <c r="D51" s="792" t="s">
        <v>1277</v>
      </c>
      <c r="E51" s="778"/>
      <c r="F51" s="778">
        <f t="shared" si="1"/>
        <v>0</v>
      </c>
    </row>
    <row r="52" spans="1:6" ht="15.75" customHeight="1">
      <c r="A52" s="789" t="s">
        <v>1132</v>
      </c>
      <c r="B52" s="794" t="s">
        <v>1131</v>
      </c>
      <c r="C52" s="791">
        <v>0</v>
      </c>
      <c r="D52" s="792" t="s">
        <v>1282</v>
      </c>
      <c r="E52" s="778"/>
      <c r="F52" s="778">
        <f t="shared" si="1"/>
        <v>0</v>
      </c>
    </row>
    <row r="53" spans="1:6" ht="15.75" customHeight="1">
      <c r="A53" s="789" t="s">
        <v>1134</v>
      </c>
      <c r="B53" s="797" t="s">
        <v>1133</v>
      </c>
      <c r="C53" s="791">
        <v>90</v>
      </c>
      <c r="D53" s="792" t="s">
        <v>1282</v>
      </c>
      <c r="E53" s="778"/>
      <c r="F53" s="778">
        <f t="shared" si="1"/>
        <v>0</v>
      </c>
    </row>
    <row r="54" spans="1:6" ht="15.75" customHeight="1">
      <c r="A54" s="789" t="s">
        <v>1136</v>
      </c>
      <c r="B54" s="797" t="s">
        <v>1135</v>
      </c>
      <c r="C54" s="791">
        <v>480</v>
      </c>
      <c r="D54" s="792" t="s">
        <v>1282</v>
      </c>
      <c r="E54" s="778"/>
      <c r="F54" s="778">
        <f t="shared" si="1"/>
        <v>0</v>
      </c>
    </row>
    <row r="55" spans="1:6" ht="15.75" customHeight="1">
      <c r="A55" s="789" t="s">
        <v>1138</v>
      </c>
      <c r="B55" s="797" t="s">
        <v>1137</v>
      </c>
      <c r="C55" s="791">
        <v>28</v>
      </c>
      <c r="D55" s="792" t="s">
        <v>1282</v>
      </c>
      <c r="E55" s="778"/>
      <c r="F55" s="778">
        <f t="shared" si="1"/>
        <v>0</v>
      </c>
    </row>
    <row r="56" spans="1:6" ht="15.75" customHeight="1">
      <c r="A56" s="789" t="s">
        <v>1140</v>
      </c>
      <c r="B56" s="797" t="s">
        <v>1139</v>
      </c>
      <c r="C56" s="791">
        <v>1</v>
      </c>
      <c r="D56" s="792" t="s">
        <v>1277</v>
      </c>
      <c r="E56" s="778"/>
      <c r="F56" s="778">
        <f t="shared" si="1"/>
        <v>0</v>
      </c>
    </row>
    <row r="57" spans="1:6" ht="15.75" customHeight="1">
      <c r="A57" s="789" t="s">
        <v>1143</v>
      </c>
      <c r="B57" s="797" t="s">
        <v>1141</v>
      </c>
      <c r="C57" s="791">
        <v>1</v>
      </c>
      <c r="D57" s="792" t="s">
        <v>1284</v>
      </c>
      <c r="E57" s="778"/>
      <c r="F57" s="778">
        <f t="shared" si="1"/>
        <v>0</v>
      </c>
    </row>
    <row r="58" spans="1:6" ht="15.75" customHeight="1">
      <c r="A58" s="789"/>
      <c r="B58" s="797"/>
      <c r="C58" s="791"/>
      <c r="D58" s="792"/>
      <c r="E58" s="778"/>
      <c r="F58" s="778"/>
    </row>
    <row r="59" spans="1:6" ht="15.75" customHeight="1">
      <c r="A59" s="789"/>
      <c r="B59" s="795" t="s">
        <v>1142</v>
      </c>
      <c r="C59" s="791"/>
      <c r="D59" s="792"/>
      <c r="E59" s="778"/>
      <c r="F59" s="778"/>
    </row>
    <row r="60" spans="1:6" ht="15.75" customHeight="1">
      <c r="A60" s="789" t="s">
        <v>1145</v>
      </c>
      <c r="B60" s="797" t="s">
        <v>1144</v>
      </c>
      <c r="C60" s="791">
        <v>45</v>
      </c>
      <c r="D60" s="792" t="s">
        <v>1282</v>
      </c>
      <c r="E60" s="778"/>
      <c r="F60" s="778">
        <f aca="true" t="shared" si="2" ref="F60:F70">C60*E60</f>
        <v>0</v>
      </c>
    </row>
    <row r="61" spans="1:6" ht="15.75" customHeight="1">
      <c r="A61" s="789" t="s">
        <v>1147</v>
      </c>
      <c r="B61" s="797" t="s">
        <v>1146</v>
      </c>
      <c r="C61" s="791">
        <v>400</v>
      </c>
      <c r="D61" s="792" t="s">
        <v>1282</v>
      </c>
      <c r="E61" s="778"/>
      <c r="F61" s="778">
        <f t="shared" si="2"/>
        <v>0</v>
      </c>
    </row>
    <row r="62" spans="1:6" ht="15.75" customHeight="1">
      <c r="A62" s="789" t="s">
        <v>1149</v>
      </c>
      <c r="B62" s="797" t="s">
        <v>1148</v>
      </c>
      <c r="C62" s="791">
        <v>250</v>
      </c>
      <c r="D62" s="792" t="s">
        <v>1282</v>
      </c>
      <c r="E62" s="778"/>
      <c r="F62" s="778">
        <f t="shared" si="2"/>
        <v>0</v>
      </c>
    </row>
    <row r="63" spans="1:6" ht="15.75" customHeight="1">
      <c r="A63" s="789" t="s">
        <v>1151</v>
      </c>
      <c r="B63" s="797" t="s">
        <v>1150</v>
      </c>
      <c r="C63" s="791">
        <v>1480</v>
      </c>
      <c r="D63" s="792" t="s">
        <v>1282</v>
      </c>
      <c r="E63" s="778"/>
      <c r="F63" s="778">
        <f t="shared" si="2"/>
        <v>0</v>
      </c>
    </row>
    <row r="64" spans="1:6" ht="15.75" customHeight="1">
      <c r="A64" s="789" t="s">
        <v>1153</v>
      </c>
      <c r="B64" s="797" t="s">
        <v>1152</v>
      </c>
      <c r="C64" s="791">
        <v>490</v>
      </c>
      <c r="D64" s="792" t="s">
        <v>1282</v>
      </c>
      <c r="E64" s="778"/>
      <c r="F64" s="778">
        <f t="shared" si="2"/>
        <v>0</v>
      </c>
    </row>
    <row r="65" spans="1:6" ht="15.75" customHeight="1">
      <c r="A65" s="789" t="s">
        <v>1155</v>
      </c>
      <c r="B65" s="797" t="s">
        <v>1154</v>
      </c>
      <c r="C65" s="791">
        <v>2050</v>
      </c>
      <c r="D65" s="792" t="s">
        <v>1282</v>
      </c>
      <c r="E65" s="778"/>
      <c r="F65" s="778">
        <f t="shared" si="2"/>
        <v>0</v>
      </c>
    </row>
    <row r="66" spans="1:6" ht="15.75" customHeight="1">
      <c r="A66" s="789" t="s">
        <v>1157</v>
      </c>
      <c r="B66" s="797" t="s">
        <v>1156</v>
      </c>
      <c r="C66" s="791">
        <v>360</v>
      </c>
      <c r="D66" s="792" t="s">
        <v>1282</v>
      </c>
      <c r="E66" s="778"/>
      <c r="F66" s="778">
        <f t="shared" si="2"/>
        <v>0</v>
      </c>
    </row>
    <row r="67" spans="1:6" ht="15.75" customHeight="1">
      <c r="A67" s="789" t="s">
        <v>1159</v>
      </c>
      <c r="B67" s="797" t="s">
        <v>1158</v>
      </c>
      <c r="C67" s="791">
        <v>95</v>
      </c>
      <c r="D67" s="792" t="s">
        <v>1282</v>
      </c>
      <c r="E67" s="778"/>
      <c r="F67" s="778">
        <f t="shared" si="2"/>
        <v>0</v>
      </c>
    </row>
    <row r="68" spans="1:6" ht="15.75" customHeight="1">
      <c r="A68" s="789" t="s">
        <v>1161</v>
      </c>
      <c r="B68" s="797" t="s">
        <v>1160</v>
      </c>
      <c r="C68" s="791">
        <v>30</v>
      </c>
      <c r="D68" s="792" t="s">
        <v>1282</v>
      </c>
      <c r="E68" s="778"/>
      <c r="F68" s="778">
        <f t="shared" si="2"/>
        <v>0</v>
      </c>
    </row>
    <row r="69" spans="1:6" ht="15.75" customHeight="1">
      <c r="A69" s="789" t="s">
        <v>1163</v>
      </c>
      <c r="B69" s="797" t="s">
        <v>1162</v>
      </c>
      <c r="C69" s="791">
        <v>355</v>
      </c>
      <c r="D69" s="792" t="s">
        <v>1282</v>
      </c>
      <c r="E69" s="778"/>
      <c r="F69" s="778">
        <f t="shared" si="2"/>
        <v>0</v>
      </c>
    </row>
    <row r="70" spans="1:6" ht="15.75" customHeight="1">
      <c r="A70" s="789" t="s">
        <v>1166</v>
      </c>
      <c r="B70" s="797" t="s">
        <v>1164</v>
      </c>
      <c r="C70" s="791">
        <v>230</v>
      </c>
      <c r="D70" s="792" t="s">
        <v>1282</v>
      </c>
      <c r="E70" s="778"/>
      <c r="F70" s="778">
        <f t="shared" si="2"/>
        <v>0</v>
      </c>
    </row>
    <row r="71" spans="1:6" ht="15.75" customHeight="1">
      <c r="A71" s="789"/>
      <c r="B71" s="797"/>
      <c r="C71" s="791"/>
      <c r="D71" s="792"/>
      <c r="E71" s="778"/>
      <c r="F71" s="778"/>
    </row>
    <row r="72" spans="1:6" ht="15.75" customHeight="1">
      <c r="A72" s="789"/>
      <c r="B72" s="795" t="s">
        <v>1165</v>
      </c>
      <c r="C72" s="791"/>
      <c r="D72" s="792"/>
      <c r="E72" s="778"/>
      <c r="F72" s="778"/>
    </row>
    <row r="73" spans="1:6" ht="15.75" customHeight="1">
      <c r="A73" s="789" t="s">
        <v>1168</v>
      </c>
      <c r="B73" s="797" t="s">
        <v>1167</v>
      </c>
      <c r="C73" s="791">
        <v>85</v>
      </c>
      <c r="D73" s="792" t="s">
        <v>1282</v>
      </c>
      <c r="E73" s="778"/>
      <c r="F73" s="778">
        <f aca="true" t="shared" si="3" ref="F73:F79">C73*E73</f>
        <v>0</v>
      </c>
    </row>
    <row r="74" spans="1:6" ht="15.75" customHeight="1">
      <c r="A74" s="789" t="s">
        <v>1170</v>
      </c>
      <c r="B74" s="797" t="s">
        <v>1169</v>
      </c>
      <c r="C74" s="791">
        <v>22</v>
      </c>
      <c r="D74" s="792" t="s">
        <v>1282</v>
      </c>
      <c r="E74" s="778"/>
      <c r="F74" s="778">
        <f t="shared" si="3"/>
        <v>0</v>
      </c>
    </row>
    <row r="75" spans="1:6" ht="15.75" customHeight="1">
      <c r="A75" s="789" t="s">
        <v>1172</v>
      </c>
      <c r="B75" s="797" t="s">
        <v>1171</v>
      </c>
      <c r="C75" s="791">
        <v>55</v>
      </c>
      <c r="D75" s="792" t="s">
        <v>1282</v>
      </c>
      <c r="E75" s="778"/>
      <c r="F75" s="778">
        <f t="shared" si="3"/>
        <v>0</v>
      </c>
    </row>
    <row r="76" spans="1:6" ht="15.75" customHeight="1">
      <c r="A76" s="789" t="s">
        <v>1174</v>
      </c>
      <c r="B76" s="797" t="s">
        <v>1173</v>
      </c>
      <c r="C76" s="791">
        <v>9</v>
      </c>
      <c r="D76" s="792" t="s">
        <v>1277</v>
      </c>
      <c r="E76" s="778"/>
      <c r="F76" s="778">
        <f t="shared" si="3"/>
        <v>0</v>
      </c>
    </row>
    <row r="77" spans="1:6" ht="15.75" customHeight="1">
      <c r="A77" s="789" t="s">
        <v>1176</v>
      </c>
      <c r="B77" s="797" t="s">
        <v>1175</v>
      </c>
      <c r="C77" s="791">
        <v>4</v>
      </c>
      <c r="D77" s="792" t="s">
        <v>1277</v>
      </c>
      <c r="E77" s="778"/>
      <c r="F77" s="778">
        <f t="shared" si="3"/>
        <v>0</v>
      </c>
    </row>
    <row r="78" spans="1:6" ht="15.75" customHeight="1">
      <c r="A78" s="789" t="s">
        <v>1178</v>
      </c>
      <c r="B78" s="797" t="s">
        <v>1177</v>
      </c>
      <c r="C78" s="791">
        <v>95</v>
      </c>
      <c r="D78" s="792" t="s">
        <v>1282</v>
      </c>
      <c r="E78" s="778"/>
      <c r="F78" s="778">
        <f t="shared" si="3"/>
        <v>0</v>
      </c>
    </row>
    <row r="79" spans="1:6" ht="15.75" customHeight="1">
      <c r="A79" s="789" t="s">
        <v>1181</v>
      </c>
      <c r="B79" s="797" t="s">
        <v>1179</v>
      </c>
      <c r="C79" s="791">
        <v>1</v>
      </c>
      <c r="D79" s="792" t="s">
        <v>1284</v>
      </c>
      <c r="E79" s="778"/>
      <c r="F79" s="778">
        <f t="shared" si="3"/>
        <v>0</v>
      </c>
    </row>
    <row r="80" spans="1:6" ht="15.75" customHeight="1">
      <c r="A80" s="789"/>
      <c r="B80" s="797"/>
      <c r="C80" s="791"/>
      <c r="D80" s="792"/>
      <c r="E80" s="778"/>
      <c r="F80" s="778"/>
    </row>
    <row r="81" spans="1:6" ht="15.75" customHeight="1">
      <c r="A81" s="789"/>
      <c r="B81" s="795" t="s">
        <v>1180</v>
      </c>
      <c r="C81" s="791"/>
      <c r="D81" s="792"/>
      <c r="E81" s="778"/>
      <c r="F81" s="778"/>
    </row>
    <row r="82" spans="1:6" ht="15.75" customHeight="1">
      <c r="A82" s="789" t="s">
        <v>1183</v>
      </c>
      <c r="B82" s="797" t="s">
        <v>1182</v>
      </c>
      <c r="C82" s="791">
        <v>1</v>
      </c>
      <c r="D82" s="792" t="s">
        <v>1284</v>
      </c>
      <c r="E82" s="778"/>
      <c r="F82" s="778">
        <f aca="true" t="shared" si="4" ref="F82:F88">C82*E82</f>
        <v>0</v>
      </c>
    </row>
    <row r="83" spans="1:6" ht="15.75" customHeight="1">
      <c r="A83" s="789" t="s">
        <v>1185</v>
      </c>
      <c r="B83" s="797" t="s">
        <v>1184</v>
      </c>
      <c r="C83" s="791">
        <v>1</v>
      </c>
      <c r="D83" s="792" t="s">
        <v>1284</v>
      </c>
      <c r="E83" s="778"/>
      <c r="F83" s="778">
        <f t="shared" si="4"/>
        <v>0</v>
      </c>
    </row>
    <row r="84" spans="1:6" ht="15.75" customHeight="1">
      <c r="A84" s="789" t="s">
        <v>1187</v>
      </c>
      <c r="B84" s="797" t="s">
        <v>1186</v>
      </c>
      <c r="C84" s="791">
        <v>1</v>
      </c>
      <c r="D84" s="792" t="s">
        <v>1284</v>
      </c>
      <c r="E84" s="778"/>
      <c r="F84" s="778">
        <f t="shared" si="4"/>
        <v>0</v>
      </c>
    </row>
    <row r="85" spans="1:6" ht="15.75" customHeight="1">
      <c r="A85" s="789" t="s">
        <v>1189</v>
      </c>
      <c r="B85" s="797" t="s">
        <v>1188</v>
      </c>
      <c r="C85" s="791">
        <v>1</v>
      </c>
      <c r="D85" s="792" t="s">
        <v>1284</v>
      </c>
      <c r="E85" s="778"/>
      <c r="F85" s="778">
        <f t="shared" si="4"/>
        <v>0</v>
      </c>
    </row>
    <row r="86" spans="1:6" ht="15.75" customHeight="1">
      <c r="A86" s="789" t="s">
        <v>1191</v>
      </c>
      <c r="B86" s="797" t="s">
        <v>1190</v>
      </c>
      <c r="C86" s="791">
        <v>1</v>
      </c>
      <c r="D86" s="792" t="s">
        <v>1284</v>
      </c>
      <c r="E86" s="778"/>
      <c r="F86" s="778">
        <f t="shared" si="4"/>
        <v>0</v>
      </c>
    </row>
    <row r="87" spans="1:6" ht="15.75" customHeight="1">
      <c r="A87" s="789" t="s">
        <v>1193</v>
      </c>
      <c r="B87" s="797" t="s">
        <v>1192</v>
      </c>
      <c r="C87" s="791">
        <v>1</v>
      </c>
      <c r="D87" s="792" t="s">
        <v>1284</v>
      </c>
      <c r="E87" s="778"/>
      <c r="F87" s="778">
        <f t="shared" si="4"/>
        <v>0</v>
      </c>
    </row>
    <row r="88" spans="1:6" ht="15.75" customHeight="1">
      <c r="A88" s="789" t="s">
        <v>1196</v>
      </c>
      <c r="B88" s="797" t="s">
        <v>1194</v>
      </c>
      <c r="C88" s="791">
        <v>1</v>
      </c>
      <c r="D88" s="792" t="s">
        <v>1284</v>
      </c>
      <c r="E88" s="778"/>
      <c r="F88" s="778">
        <f t="shared" si="4"/>
        <v>0</v>
      </c>
    </row>
    <row r="89" spans="1:6" ht="15.75" customHeight="1">
      <c r="A89" s="789"/>
      <c r="B89" s="797"/>
      <c r="C89" s="791"/>
      <c r="D89" s="792"/>
      <c r="E89" s="778"/>
      <c r="F89" s="778"/>
    </row>
    <row r="90" spans="1:6" ht="15.75" customHeight="1">
      <c r="A90" s="789"/>
      <c r="B90" s="795" t="s">
        <v>1195</v>
      </c>
      <c r="C90" s="791"/>
      <c r="D90" s="792"/>
      <c r="E90" s="778"/>
      <c r="F90" s="778"/>
    </row>
    <row r="91" spans="1:6" ht="15.75" customHeight="1">
      <c r="A91" s="789" t="s">
        <v>1198</v>
      </c>
      <c r="B91" s="797" t="s">
        <v>1197</v>
      </c>
      <c r="C91" s="791">
        <v>1</v>
      </c>
      <c r="D91" s="792" t="s">
        <v>1284</v>
      </c>
      <c r="E91" s="778"/>
      <c r="F91" s="778">
        <f aca="true" t="shared" si="5" ref="F91:F101">C91*E91</f>
        <v>0</v>
      </c>
    </row>
    <row r="92" spans="1:6" ht="15.75" customHeight="1">
      <c r="A92" s="789" t="s">
        <v>1200</v>
      </c>
      <c r="B92" s="797" t="s">
        <v>1199</v>
      </c>
      <c r="C92" s="791">
        <v>1</v>
      </c>
      <c r="D92" s="792" t="s">
        <v>1284</v>
      </c>
      <c r="E92" s="778"/>
      <c r="F92" s="778">
        <f t="shared" si="5"/>
        <v>0</v>
      </c>
    </row>
    <row r="93" spans="1:6" ht="15.75" customHeight="1">
      <c r="A93" s="789" t="s">
        <v>1202</v>
      </c>
      <c r="B93" s="797" t="s">
        <v>1201</v>
      </c>
      <c r="C93" s="791">
        <v>1</v>
      </c>
      <c r="D93" s="792" t="s">
        <v>1277</v>
      </c>
      <c r="E93" s="778"/>
      <c r="F93" s="778">
        <f t="shared" si="5"/>
        <v>0</v>
      </c>
    </row>
    <row r="94" spans="1:6" ht="15.75" customHeight="1">
      <c r="A94" s="789" t="s">
        <v>1204</v>
      </c>
      <c r="B94" s="797" t="s">
        <v>1612</v>
      </c>
      <c r="C94" s="791">
        <v>1</v>
      </c>
      <c r="D94" s="792" t="s">
        <v>1284</v>
      </c>
      <c r="E94" s="778"/>
      <c r="F94" s="778">
        <f t="shared" si="5"/>
        <v>0</v>
      </c>
    </row>
    <row r="95" spans="1:6" ht="15.75" customHeight="1">
      <c r="A95" s="789" t="s">
        <v>1205</v>
      </c>
      <c r="B95" s="797" t="s">
        <v>1613</v>
      </c>
      <c r="C95" s="791">
        <v>1</v>
      </c>
      <c r="D95" s="792" t="s">
        <v>1284</v>
      </c>
      <c r="E95" s="778"/>
      <c r="F95" s="778">
        <f t="shared" si="5"/>
        <v>0</v>
      </c>
    </row>
    <row r="96" spans="1:6" ht="15.75" customHeight="1">
      <c r="A96" s="789" t="s">
        <v>1207</v>
      </c>
      <c r="B96" s="797" t="s">
        <v>1203</v>
      </c>
      <c r="C96" s="791">
        <v>1</v>
      </c>
      <c r="D96" s="792" t="s">
        <v>1277</v>
      </c>
      <c r="E96" s="778"/>
      <c r="F96" s="778">
        <f t="shared" si="5"/>
        <v>0</v>
      </c>
    </row>
    <row r="97" spans="1:6" ht="15.75" customHeight="1">
      <c r="A97" s="789" t="s">
        <v>1208</v>
      </c>
      <c r="B97" s="797" t="s">
        <v>930</v>
      </c>
      <c r="C97" s="791">
        <v>1</v>
      </c>
      <c r="D97" s="792" t="s">
        <v>1277</v>
      </c>
      <c r="E97" s="778"/>
      <c r="F97" s="778">
        <f t="shared" si="5"/>
        <v>0</v>
      </c>
    </row>
    <row r="98" spans="1:6" ht="15.75" customHeight="1">
      <c r="A98" s="789" t="s">
        <v>1614</v>
      </c>
      <c r="B98" s="797" t="s">
        <v>1206</v>
      </c>
      <c r="C98" s="791">
        <v>1</v>
      </c>
      <c r="D98" s="792" t="s">
        <v>1277</v>
      </c>
      <c r="E98" s="778"/>
      <c r="F98" s="778">
        <f t="shared" si="5"/>
        <v>0</v>
      </c>
    </row>
    <row r="99" spans="1:6" ht="15.75" customHeight="1">
      <c r="A99" s="789" t="s">
        <v>1615</v>
      </c>
      <c r="B99" s="797" t="s">
        <v>269</v>
      </c>
      <c r="C99" s="791">
        <v>1</v>
      </c>
      <c r="D99" s="792" t="s">
        <v>1277</v>
      </c>
      <c r="E99" s="778"/>
      <c r="F99" s="778">
        <f t="shared" si="5"/>
        <v>0</v>
      </c>
    </row>
    <row r="100" spans="1:6" ht="15.75" customHeight="1">
      <c r="A100" s="789" t="s">
        <v>1616</v>
      </c>
      <c r="B100" s="797" t="s">
        <v>1209</v>
      </c>
      <c r="C100" s="791">
        <v>1</v>
      </c>
      <c r="D100" s="792" t="s">
        <v>1284</v>
      </c>
      <c r="E100" s="778"/>
      <c r="F100" s="778">
        <f t="shared" si="5"/>
        <v>0</v>
      </c>
    </row>
    <row r="101" spans="1:6" ht="15.75" customHeight="1">
      <c r="A101" s="789">
        <v>79</v>
      </c>
      <c r="B101" s="797" t="s">
        <v>582</v>
      </c>
      <c r="C101" s="791" t="s">
        <v>1274</v>
      </c>
      <c r="D101" s="792" t="s">
        <v>1345</v>
      </c>
      <c r="E101" s="778">
        <f>SUM(F5:F100)*0.01</f>
        <v>0</v>
      </c>
      <c r="F101" s="778">
        <f t="shared" si="5"/>
        <v>0</v>
      </c>
    </row>
    <row r="102" spans="1:4" ht="15.75" customHeight="1">
      <c r="A102" s="338"/>
      <c r="B102" s="194"/>
      <c r="C102" s="195"/>
      <c r="D102" s="196"/>
    </row>
    <row r="103" spans="1:6" s="772" customFormat="1" ht="15.75" customHeight="1">
      <c r="A103" s="767"/>
      <c r="B103" s="768" t="s">
        <v>1900</v>
      </c>
      <c r="C103" s="769"/>
      <c r="D103" s="770"/>
      <c r="E103" s="771"/>
      <c r="F103" s="771"/>
    </row>
    <row r="104" spans="1:6" s="772" customFormat="1" ht="31.5" customHeight="1">
      <c r="A104" s="767"/>
      <c r="B104" s="768" t="s">
        <v>1210</v>
      </c>
      <c r="C104" s="769"/>
      <c r="D104" s="770"/>
      <c r="E104" s="771"/>
      <c r="F104" s="771"/>
    </row>
    <row r="105" spans="1:6" s="772" customFormat="1" ht="31.5" customHeight="1">
      <c r="A105" s="767"/>
      <c r="B105" s="768" t="s">
        <v>1211</v>
      </c>
      <c r="C105" s="769"/>
      <c r="D105" s="770"/>
      <c r="E105" s="771"/>
      <c r="F105" s="771"/>
    </row>
    <row r="106" spans="1:6" s="772" customFormat="1" ht="31.5" customHeight="1">
      <c r="A106" s="767"/>
      <c r="B106" s="768" t="s">
        <v>1212</v>
      </c>
      <c r="C106" s="769"/>
      <c r="D106" s="770"/>
      <c r="E106" s="771"/>
      <c r="F106" s="771"/>
    </row>
    <row r="107" spans="1:6" s="772" customFormat="1" ht="31.5" customHeight="1">
      <c r="A107" s="767"/>
      <c r="B107" s="768" t="s">
        <v>1213</v>
      </c>
      <c r="C107" s="769"/>
      <c r="D107" s="770"/>
      <c r="E107" s="771"/>
      <c r="F107" s="771"/>
    </row>
    <row r="108" spans="1:6" s="772" customFormat="1" ht="15.75" customHeight="1">
      <c r="A108" s="767"/>
      <c r="B108" s="768"/>
      <c r="C108" s="769"/>
      <c r="D108" s="770"/>
      <c r="E108" s="771"/>
      <c r="F108" s="771"/>
    </row>
    <row r="109" spans="1:6" s="772" customFormat="1" ht="15.75" customHeight="1" thickBot="1">
      <c r="A109" s="767"/>
      <c r="B109" s="768"/>
      <c r="C109" s="769"/>
      <c r="D109" s="770"/>
      <c r="E109" s="771"/>
      <c r="F109" s="771"/>
    </row>
    <row r="110" spans="1:6" s="772" customFormat="1" ht="19.5" customHeight="1" thickBot="1">
      <c r="A110" s="780"/>
      <c r="B110" s="781" t="s">
        <v>289</v>
      </c>
      <c r="C110" s="782"/>
      <c r="D110" s="783"/>
      <c r="E110" s="784"/>
      <c r="F110" s="785">
        <f>SUM(F5:F101)</f>
        <v>0</v>
      </c>
    </row>
    <row r="111" spans="1:6" s="772" customFormat="1" ht="15.75" customHeight="1">
      <c r="A111" s="767"/>
      <c r="B111" s="768"/>
      <c r="C111" s="769"/>
      <c r="D111" s="770"/>
      <c r="E111" s="771"/>
      <c r="F111" s="771"/>
    </row>
    <row r="112" spans="1:6" s="772" customFormat="1" ht="15.75" customHeight="1">
      <c r="A112" s="773"/>
      <c r="B112" s="774"/>
      <c r="C112" s="775"/>
      <c r="D112" s="776"/>
      <c r="E112" s="771"/>
      <c r="F112" s="771"/>
    </row>
    <row r="113" s="772" customFormat="1" ht="15.75" customHeight="1">
      <c r="B113" s="774"/>
    </row>
    <row r="114" s="772" customFormat="1" ht="15.75" customHeight="1">
      <c r="B114" s="774"/>
    </row>
    <row r="115" s="772" customFormat="1" ht="15.75" customHeight="1">
      <c r="B115" s="774"/>
    </row>
    <row r="116" s="772" customFormat="1" ht="15.75" customHeight="1">
      <c r="B116" s="774"/>
    </row>
    <row r="117" s="772" customFormat="1" ht="15.75" customHeight="1">
      <c r="B117" s="774"/>
    </row>
    <row r="118" s="772" customFormat="1" ht="15.75" customHeight="1">
      <c r="B118" s="774"/>
    </row>
    <row r="119" s="772" customFormat="1" ht="15.75" customHeight="1">
      <c r="B119" s="774"/>
    </row>
    <row r="120" s="772" customFormat="1" ht="15.75" customHeight="1">
      <c r="B120" s="774"/>
    </row>
    <row r="121" s="772" customFormat="1" ht="15.75" customHeight="1">
      <c r="B121" s="774"/>
    </row>
    <row r="122" s="772" customFormat="1" ht="15.75" customHeight="1">
      <c r="B122" s="774"/>
    </row>
    <row r="123" s="772" customFormat="1" ht="15.75" customHeight="1">
      <c r="B123" s="774"/>
    </row>
    <row r="124" s="772" customFormat="1" ht="15.75" customHeight="1">
      <c r="B124" s="774"/>
    </row>
    <row r="125" s="772" customFormat="1" ht="15.75" customHeight="1">
      <c r="B125" s="774"/>
    </row>
    <row r="126" s="772" customFormat="1" ht="15.75" customHeight="1">
      <c r="B126" s="774"/>
    </row>
    <row r="127" s="772" customFormat="1" ht="15.75" customHeight="1">
      <c r="B127" s="774"/>
    </row>
    <row r="128" s="772" customFormat="1" ht="15.75" customHeight="1">
      <c r="B128" s="774"/>
    </row>
    <row r="129" s="772" customFormat="1" ht="15.75" customHeight="1">
      <c r="B129" s="774"/>
    </row>
    <row r="130" s="772" customFormat="1" ht="15.75" customHeight="1">
      <c r="B130" s="774"/>
    </row>
    <row r="131" spans="1:6" ht="15.75" customHeight="1">
      <c r="A131" s="14"/>
      <c r="B131" s="199"/>
      <c r="C131" s="14"/>
      <c r="D131" s="14"/>
      <c r="E131" s="14"/>
      <c r="F131" s="14"/>
    </row>
    <row r="132" spans="1:6" ht="15.75" customHeight="1">
      <c r="A132" s="14"/>
      <c r="B132" s="199"/>
      <c r="C132" s="14"/>
      <c r="D132" s="14"/>
      <c r="E132" s="14"/>
      <c r="F132" s="14"/>
    </row>
    <row r="133" spans="1:6" ht="15.75" customHeight="1">
      <c r="A133" s="14"/>
      <c r="B133" s="199"/>
      <c r="C133" s="14"/>
      <c r="D133" s="14"/>
      <c r="E133" s="14"/>
      <c r="F133" s="14"/>
    </row>
    <row r="134" spans="1:6" ht="15.75" customHeight="1">
      <c r="A134" s="14"/>
      <c r="B134" s="199"/>
      <c r="C134" s="14"/>
      <c r="D134" s="14"/>
      <c r="E134" s="14"/>
      <c r="F134" s="14"/>
    </row>
    <row r="135" spans="1:6" ht="15.75" customHeight="1">
      <c r="A135" s="14"/>
      <c r="B135" s="199"/>
      <c r="C135" s="14"/>
      <c r="D135" s="14"/>
      <c r="E135" s="14"/>
      <c r="F135" s="14"/>
    </row>
    <row r="136" spans="1:6" ht="15.75" customHeight="1">
      <c r="A136" s="14"/>
      <c r="B136" s="199"/>
      <c r="C136" s="14"/>
      <c r="D136" s="14"/>
      <c r="E136" s="14"/>
      <c r="F136" s="14"/>
    </row>
    <row r="137" spans="1:6" ht="15.75" customHeight="1">
      <c r="A137" s="14"/>
      <c r="B137" s="199"/>
      <c r="C137" s="14"/>
      <c r="D137" s="14"/>
      <c r="E137" s="14"/>
      <c r="F137" s="14"/>
    </row>
    <row r="138" spans="1:6" ht="15.75" customHeight="1">
      <c r="A138" s="14"/>
      <c r="B138" s="199"/>
      <c r="C138" s="14"/>
      <c r="D138" s="14"/>
      <c r="E138" s="14"/>
      <c r="F138" s="14"/>
    </row>
    <row r="139" spans="1:6" ht="15.75" customHeight="1">
      <c r="A139" s="14"/>
      <c r="B139" s="199"/>
      <c r="C139" s="14"/>
      <c r="D139" s="14"/>
      <c r="E139" s="14"/>
      <c r="F139" s="14"/>
    </row>
    <row r="140" spans="1:6" ht="15.75" customHeight="1">
      <c r="A140" s="14"/>
      <c r="B140" s="199"/>
      <c r="C140" s="14"/>
      <c r="D140" s="14"/>
      <c r="E140" s="14"/>
      <c r="F140" s="14"/>
    </row>
    <row r="141" spans="1:6" ht="15.75" customHeight="1">
      <c r="A141" s="14"/>
      <c r="B141" s="199"/>
      <c r="C141" s="14"/>
      <c r="D141" s="14"/>
      <c r="E141" s="14"/>
      <c r="F141" s="14"/>
    </row>
    <row r="142" spans="1:6" ht="15.75" customHeight="1">
      <c r="A142" s="14"/>
      <c r="B142" s="199"/>
      <c r="C142" s="14"/>
      <c r="D142" s="14"/>
      <c r="E142" s="14"/>
      <c r="F142" s="14"/>
    </row>
    <row r="143" spans="1:6" ht="15.75" customHeight="1">
      <c r="A143" s="14"/>
      <c r="B143" s="199"/>
      <c r="C143" s="14"/>
      <c r="D143" s="14"/>
      <c r="E143" s="14"/>
      <c r="F143" s="14"/>
    </row>
    <row r="144" spans="1:6" ht="15.75" customHeight="1">
      <c r="A144" s="14"/>
      <c r="B144" s="199"/>
      <c r="C144" s="14"/>
      <c r="D144" s="14"/>
      <c r="E144" s="14"/>
      <c r="F144" s="14"/>
    </row>
    <row r="145" spans="1:6" ht="15.75" customHeight="1">
      <c r="A145" s="14"/>
      <c r="B145" s="199"/>
      <c r="C145" s="14"/>
      <c r="D145" s="14"/>
      <c r="E145" s="14"/>
      <c r="F145" s="14"/>
    </row>
    <row r="146" spans="1:6" ht="15.75" customHeight="1">
      <c r="A146" s="14"/>
      <c r="B146" s="199"/>
      <c r="C146" s="14"/>
      <c r="D146" s="14"/>
      <c r="E146" s="14"/>
      <c r="F146" s="14"/>
    </row>
    <row r="147" spans="1:6" ht="15.75" customHeight="1">
      <c r="A147" s="14"/>
      <c r="B147" s="199"/>
      <c r="C147" s="14"/>
      <c r="D147" s="14"/>
      <c r="E147" s="14"/>
      <c r="F147" s="14"/>
    </row>
    <row r="148" spans="1:6" ht="15.75" customHeight="1">
      <c r="A148" s="14"/>
      <c r="B148" s="199"/>
      <c r="C148" s="14"/>
      <c r="D148" s="14"/>
      <c r="E148" s="14"/>
      <c r="F148" s="14"/>
    </row>
    <row r="149" spans="1:6" ht="15.75" customHeight="1">
      <c r="A149" s="14"/>
      <c r="B149" s="199"/>
      <c r="C149" s="14"/>
      <c r="D149" s="14"/>
      <c r="E149" s="14"/>
      <c r="F149" s="14"/>
    </row>
    <row r="150" spans="1:6" ht="15.75" customHeight="1">
      <c r="A150" s="14"/>
      <c r="B150" s="199"/>
      <c r="C150" s="14"/>
      <c r="D150" s="14"/>
      <c r="E150" s="14"/>
      <c r="F150" s="14"/>
    </row>
    <row r="151" spans="1:6" ht="15.75" customHeight="1">
      <c r="A151" s="14"/>
      <c r="B151" s="199"/>
      <c r="C151" s="14"/>
      <c r="D151" s="14"/>
      <c r="E151" s="14"/>
      <c r="F151" s="14"/>
    </row>
    <row r="152" spans="1:6" ht="15.75" customHeight="1">
      <c r="A152" s="14"/>
      <c r="B152" s="199"/>
      <c r="C152" s="14"/>
      <c r="D152" s="14"/>
      <c r="E152" s="14"/>
      <c r="F152" s="14"/>
    </row>
    <row r="153" spans="1:6" ht="15.75" customHeight="1">
      <c r="A153" s="14"/>
      <c r="B153" s="199"/>
      <c r="C153" s="14"/>
      <c r="D153" s="14"/>
      <c r="E153" s="14"/>
      <c r="F153" s="14"/>
    </row>
    <row r="154" spans="1:6" ht="15.75" customHeight="1">
      <c r="A154" s="14"/>
      <c r="B154" s="199"/>
      <c r="C154" s="14"/>
      <c r="D154" s="14"/>
      <c r="E154" s="14"/>
      <c r="F154" s="14"/>
    </row>
    <row r="155" spans="1:6" ht="15.75" customHeight="1">
      <c r="A155" s="14"/>
      <c r="B155" s="199"/>
      <c r="C155" s="14"/>
      <c r="D155" s="14"/>
      <c r="E155" s="14"/>
      <c r="F155" s="14"/>
    </row>
    <row r="156" spans="1:6" ht="15.75" customHeight="1">
      <c r="A156" s="14"/>
      <c r="B156" s="199"/>
      <c r="C156" s="14"/>
      <c r="D156" s="14"/>
      <c r="E156" s="14"/>
      <c r="F156" s="14"/>
    </row>
    <row r="157" spans="1:6" ht="15.75" customHeight="1">
      <c r="A157" s="14"/>
      <c r="B157" s="199"/>
      <c r="C157" s="14"/>
      <c r="D157" s="14"/>
      <c r="E157" s="14"/>
      <c r="F157" s="14"/>
    </row>
    <row r="158" spans="1:6" ht="15.75" customHeight="1">
      <c r="A158" s="14"/>
      <c r="B158" s="199"/>
      <c r="C158" s="14"/>
      <c r="D158" s="14"/>
      <c r="E158" s="14"/>
      <c r="F158" s="14"/>
    </row>
    <row r="159" spans="1:6" ht="15.75" customHeight="1">
      <c r="A159" s="14"/>
      <c r="B159" s="199"/>
      <c r="C159" s="14"/>
      <c r="D159" s="14"/>
      <c r="E159" s="14"/>
      <c r="F159" s="14"/>
    </row>
    <row r="160" spans="1:6" ht="15.75" customHeight="1">
      <c r="A160" s="14"/>
      <c r="B160" s="199"/>
      <c r="C160" s="14"/>
      <c r="D160" s="14"/>
      <c r="E160" s="14"/>
      <c r="F160" s="14"/>
    </row>
    <row r="161" spans="1:6" ht="15.75" customHeight="1">
      <c r="A161" s="14"/>
      <c r="B161" s="199"/>
      <c r="C161" s="14"/>
      <c r="D161" s="14"/>
      <c r="E161" s="14"/>
      <c r="F161" s="14"/>
    </row>
    <row r="162" spans="1:6" ht="15.75" customHeight="1">
      <c r="A162" s="14"/>
      <c r="B162" s="199"/>
      <c r="C162" s="14"/>
      <c r="D162" s="14"/>
      <c r="E162" s="14"/>
      <c r="F162" s="14"/>
    </row>
    <row r="163" spans="1:6" ht="15.75" customHeight="1">
      <c r="A163" s="14"/>
      <c r="B163" s="199"/>
      <c r="C163" s="14"/>
      <c r="D163" s="14"/>
      <c r="E163" s="14"/>
      <c r="F163" s="14"/>
    </row>
    <row r="164" spans="1:6" ht="15.75" customHeight="1">
      <c r="A164" s="14"/>
      <c r="B164" s="199"/>
      <c r="C164" s="14"/>
      <c r="D164" s="14"/>
      <c r="E164" s="14"/>
      <c r="F164" s="14"/>
    </row>
    <row r="165" spans="1:6" ht="15.75" customHeight="1">
      <c r="A165" s="14"/>
      <c r="B165" s="199"/>
      <c r="C165" s="14"/>
      <c r="D165" s="14"/>
      <c r="E165" s="14"/>
      <c r="F165" s="14"/>
    </row>
    <row r="166" spans="1:6" ht="12.75">
      <c r="A166" s="14"/>
      <c r="B166" s="199"/>
      <c r="C166" s="14"/>
      <c r="D166" s="14"/>
      <c r="E166" s="14"/>
      <c r="F166" s="14"/>
    </row>
    <row r="167" spans="1:6" ht="12.75">
      <c r="A167" s="14"/>
      <c r="B167" s="199"/>
      <c r="C167" s="14"/>
      <c r="D167" s="14"/>
      <c r="E167" s="14"/>
      <c r="F167" s="14"/>
    </row>
    <row r="168" spans="1:6" ht="12.75">
      <c r="A168" s="14"/>
      <c r="B168" s="199"/>
      <c r="C168" s="14"/>
      <c r="D168" s="14"/>
      <c r="E168" s="14"/>
      <c r="F168" s="14"/>
    </row>
    <row r="169" spans="1:6" ht="12.75">
      <c r="A169" s="14"/>
      <c r="B169" s="199"/>
      <c r="C169" s="14"/>
      <c r="D169" s="14"/>
      <c r="E169" s="14"/>
      <c r="F169" s="14"/>
    </row>
    <row r="170" spans="1:6" ht="12.75">
      <c r="A170" s="14"/>
      <c r="B170" s="199"/>
      <c r="C170" s="14"/>
      <c r="D170" s="14"/>
      <c r="E170" s="14"/>
      <c r="F170" s="14"/>
    </row>
    <row r="171" spans="1:6" ht="12.75">
      <c r="A171" s="14"/>
      <c r="B171" s="199"/>
      <c r="C171" s="14"/>
      <c r="D171" s="14"/>
      <c r="E171" s="14"/>
      <c r="F171" s="14"/>
    </row>
    <row r="172" spans="1:6" ht="12.75">
      <c r="A172" s="14"/>
      <c r="B172" s="199"/>
      <c r="C172" s="14"/>
      <c r="D172" s="14"/>
      <c r="E172" s="14"/>
      <c r="F172" s="14"/>
    </row>
    <row r="173" spans="1:6" ht="12.75">
      <c r="A173" s="14"/>
      <c r="B173" s="199"/>
      <c r="C173" s="14"/>
      <c r="D173" s="14"/>
      <c r="E173" s="14"/>
      <c r="F173" s="14"/>
    </row>
    <row r="174" spans="1:6" ht="12.75">
      <c r="A174" s="14"/>
      <c r="B174" s="199"/>
      <c r="C174" s="14"/>
      <c r="D174" s="14"/>
      <c r="E174" s="14"/>
      <c r="F174" s="14"/>
    </row>
    <row r="175" spans="1:6" ht="12.75">
      <c r="A175" s="14"/>
      <c r="B175" s="199"/>
      <c r="C175" s="14"/>
      <c r="D175" s="14"/>
      <c r="E175" s="14"/>
      <c r="F175" s="14"/>
    </row>
    <row r="176" spans="1:6" ht="12.75">
      <c r="A176" s="14"/>
      <c r="B176" s="199"/>
      <c r="C176" s="14"/>
      <c r="D176" s="14"/>
      <c r="E176" s="14"/>
      <c r="F176" s="14"/>
    </row>
    <row r="177" spans="1:6" ht="12.75">
      <c r="A177" s="14"/>
      <c r="B177" s="199"/>
      <c r="C177" s="14"/>
      <c r="D177" s="14"/>
      <c r="E177" s="14"/>
      <c r="F177" s="14"/>
    </row>
    <row r="178" spans="1:6" ht="12.75">
      <c r="A178" s="14"/>
      <c r="B178" s="199"/>
      <c r="C178" s="14"/>
      <c r="D178" s="14"/>
      <c r="E178" s="14"/>
      <c r="F178" s="14"/>
    </row>
    <row r="179" spans="1:6" ht="12.75">
      <c r="A179" s="14"/>
      <c r="B179" s="199"/>
      <c r="C179" s="14"/>
      <c r="D179" s="14"/>
      <c r="E179" s="14"/>
      <c r="F179" s="14"/>
    </row>
    <row r="180" spans="1:6" ht="12.75">
      <c r="A180" s="14"/>
      <c r="B180" s="199"/>
      <c r="C180" s="14"/>
      <c r="D180" s="14"/>
      <c r="E180" s="14"/>
      <c r="F180" s="14"/>
    </row>
    <row r="181" spans="1:6" ht="12.75">
      <c r="A181" s="14"/>
      <c r="B181" s="199"/>
      <c r="C181" s="14"/>
      <c r="D181" s="14"/>
      <c r="E181" s="14"/>
      <c r="F181" s="14"/>
    </row>
    <row r="182" spans="1:6" ht="12.75">
      <c r="A182" s="14"/>
      <c r="B182" s="199"/>
      <c r="C182" s="14"/>
      <c r="D182" s="14"/>
      <c r="E182" s="14"/>
      <c r="F182" s="14"/>
    </row>
    <row r="183" spans="1:6" ht="12.75">
      <c r="A183" s="14"/>
      <c r="B183" s="199"/>
      <c r="C183" s="14"/>
      <c r="D183" s="14"/>
      <c r="E183" s="14"/>
      <c r="F183" s="14"/>
    </row>
    <row r="184" spans="1:6" ht="12.75">
      <c r="A184" s="14"/>
      <c r="B184" s="199"/>
      <c r="C184" s="14"/>
      <c r="D184" s="14"/>
      <c r="E184" s="14"/>
      <c r="F184" s="14"/>
    </row>
    <row r="185" spans="1:6" ht="12.75">
      <c r="A185" s="14"/>
      <c r="B185" s="199"/>
      <c r="C185" s="14"/>
      <c r="D185" s="14"/>
      <c r="E185" s="14"/>
      <c r="F185" s="14"/>
    </row>
    <row r="186" spans="1:6" ht="12.75">
      <c r="A186" s="14"/>
      <c r="B186" s="199"/>
      <c r="C186" s="14"/>
      <c r="D186" s="14"/>
      <c r="E186" s="14"/>
      <c r="F186" s="14"/>
    </row>
    <row r="187" spans="1:6" ht="12.75">
      <c r="A187" s="14"/>
      <c r="B187" s="199"/>
      <c r="C187" s="14"/>
      <c r="D187" s="14"/>
      <c r="E187" s="14"/>
      <c r="F187" s="14"/>
    </row>
    <row r="188" spans="1:6" ht="12.75">
      <c r="A188" s="14"/>
      <c r="B188" s="199"/>
      <c r="C188" s="14"/>
      <c r="D188" s="14"/>
      <c r="E188" s="14"/>
      <c r="F188" s="14"/>
    </row>
    <row r="189" spans="1:6" ht="12.75">
      <c r="A189" s="14"/>
      <c r="B189" s="199"/>
      <c r="C189" s="14"/>
      <c r="D189" s="14"/>
      <c r="E189" s="14"/>
      <c r="F189" s="14"/>
    </row>
    <row r="190" spans="1:6" ht="12.75">
      <c r="A190" s="14"/>
      <c r="B190" s="199"/>
      <c r="C190" s="14"/>
      <c r="D190" s="14"/>
      <c r="E190" s="14"/>
      <c r="F190" s="14"/>
    </row>
    <row r="191" spans="1:6" ht="12.75">
      <c r="A191" s="14"/>
      <c r="B191" s="199"/>
      <c r="C191" s="14"/>
      <c r="D191" s="14"/>
      <c r="E191" s="14"/>
      <c r="F191" s="14"/>
    </row>
    <row r="192" spans="1:6" ht="12.75">
      <c r="A192" s="14"/>
      <c r="B192" s="199"/>
      <c r="C192" s="14"/>
      <c r="D192" s="14"/>
      <c r="E192" s="14"/>
      <c r="F192" s="14"/>
    </row>
    <row r="193" spans="1:6" ht="12.75">
      <c r="A193" s="14"/>
      <c r="B193" s="199"/>
      <c r="C193" s="14"/>
      <c r="D193" s="14"/>
      <c r="E193" s="14"/>
      <c r="F193" s="14"/>
    </row>
    <row r="194" spans="1:6" ht="12.75">
      <c r="A194" s="14"/>
      <c r="B194" s="199"/>
      <c r="C194" s="14"/>
      <c r="D194" s="14"/>
      <c r="E194" s="14"/>
      <c r="F194" s="14"/>
    </row>
    <row r="195" spans="1:6" ht="12.75">
      <c r="A195" s="14"/>
      <c r="B195" s="199"/>
      <c r="C195" s="14"/>
      <c r="D195" s="14"/>
      <c r="E195" s="14"/>
      <c r="F195" s="14"/>
    </row>
    <row r="196" spans="1:6" ht="12.75">
      <c r="A196" s="14"/>
      <c r="B196" s="199"/>
      <c r="C196" s="14"/>
      <c r="D196" s="14"/>
      <c r="E196" s="14"/>
      <c r="F196" s="14"/>
    </row>
    <row r="197" spans="1:6" ht="12.75">
      <c r="A197" s="14"/>
      <c r="B197" s="199"/>
      <c r="C197" s="14"/>
      <c r="D197" s="14"/>
      <c r="E197" s="14"/>
      <c r="F197" s="14"/>
    </row>
    <row r="198" spans="1:6" ht="12.75">
      <c r="A198" s="14"/>
      <c r="B198" s="199"/>
      <c r="C198" s="14"/>
      <c r="D198" s="14"/>
      <c r="E198" s="14"/>
      <c r="F198" s="14"/>
    </row>
    <row r="199" spans="1:6" ht="12.75">
      <c r="A199" s="14"/>
      <c r="B199" s="199"/>
      <c r="C199" s="14"/>
      <c r="D199" s="14"/>
      <c r="E199" s="14"/>
      <c r="F199" s="14"/>
    </row>
    <row r="200" spans="1:6" ht="12.75">
      <c r="A200" s="14"/>
      <c r="B200" s="199"/>
      <c r="C200" s="14"/>
      <c r="D200" s="14"/>
      <c r="E200" s="14"/>
      <c r="F200" s="14"/>
    </row>
    <row r="201" spans="1:6" ht="12.75">
      <c r="A201" s="14"/>
      <c r="B201" s="199"/>
      <c r="C201" s="14"/>
      <c r="D201" s="14"/>
      <c r="E201" s="14"/>
      <c r="F201" s="14"/>
    </row>
    <row r="202" spans="1:6" ht="12.75">
      <c r="A202" s="14"/>
      <c r="B202" s="199"/>
      <c r="C202" s="14"/>
      <c r="D202" s="14"/>
      <c r="E202" s="14"/>
      <c r="F202" s="14"/>
    </row>
    <row r="203" spans="1:6" ht="12.75">
      <c r="A203" s="14"/>
      <c r="B203" s="199"/>
      <c r="C203" s="14"/>
      <c r="D203" s="14"/>
      <c r="E203" s="14"/>
      <c r="F203" s="14"/>
    </row>
    <row r="204" spans="1:6" ht="12.75">
      <c r="A204" s="14"/>
      <c r="B204" s="199"/>
      <c r="C204" s="14"/>
      <c r="D204" s="14"/>
      <c r="E204" s="14"/>
      <c r="F204" s="14"/>
    </row>
    <row r="205" spans="1:6" ht="12.75">
      <c r="A205" s="14"/>
      <c r="B205" s="199"/>
      <c r="C205" s="14"/>
      <c r="D205" s="14"/>
      <c r="E205" s="14"/>
      <c r="F205" s="14"/>
    </row>
    <row r="206" spans="1:6" ht="12.75">
      <c r="A206" s="14"/>
      <c r="B206" s="199"/>
      <c r="C206" s="14"/>
      <c r="D206" s="14"/>
      <c r="E206" s="14"/>
      <c r="F206" s="14"/>
    </row>
    <row r="207" spans="1:6" ht="12.75">
      <c r="A207" s="14"/>
      <c r="B207" s="199"/>
      <c r="C207" s="14"/>
      <c r="D207" s="14"/>
      <c r="E207" s="14"/>
      <c r="F207" s="14"/>
    </row>
    <row r="208" spans="1:6" ht="12.75">
      <c r="A208" s="14"/>
      <c r="B208" s="199"/>
      <c r="C208" s="14"/>
      <c r="D208" s="14"/>
      <c r="E208" s="14"/>
      <c r="F208" s="14"/>
    </row>
    <row r="209" spans="1:6" ht="12.75">
      <c r="A209" s="14"/>
      <c r="B209" s="199"/>
      <c r="C209" s="14"/>
      <c r="D209" s="14"/>
      <c r="E209" s="14"/>
      <c r="F209" s="14"/>
    </row>
    <row r="210" spans="1:6" ht="12.75">
      <c r="A210" s="14"/>
      <c r="B210" s="199"/>
      <c r="C210" s="14"/>
      <c r="D210" s="14"/>
      <c r="E210" s="14"/>
      <c r="F210" s="14"/>
    </row>
    <row r="211" spans="1:6" ht="12.75">
      <c r="A211" s="14"/>
      <c r="B211" s="199"/>
      <c r="C211" s="14"/>
      <c r="D211" s="14"/>
      <c r="E211" s="14"/>
      <c r="F211" s="14"/>
    </row>
    <row r="212" spans="1:6" ht="12.75">
      <c r="A212" s="14"/>
      <c r="B212" s="199"/>
      <c r="C212" s="14"/>
      <c r="D212" s="14"/>
      <c r="E212" s="14"/>
      <c r="F212" s="14"/>
    </row>
    <row r="213" spans="1:6" ht="12.75">
      <c r="A213" s="14"/>
      <c r="B213" s="199"/>
      <c r="C213" s="14"/>
      <c r="D213" s="14"/>
      <c r="E213" s="14"/>
      <c r="F213" s="14"/>
    </row>
    <row r="214" spans="1:6" ht="12.75">
      <c r="A214" s="14"/>
      <c r="B214" s="199"/>
      <c r="C214" s="14"/>
      <c r="D214" s="14"/>
      <c r="E214" s="14"/>
      <c r="F214" s="14"/>
    </row>
    <row r="215" spans="1:6" ht="12.75">
      <c r="A215" s="14"/>
      <c r="B215" s="199"/>
      <c r="C215" s="14"/>
      <c r="D215" s="14"/>
      <c r="E215" s="14"/>
      <c r="F215" s="14"/>
    </row>
    <row r="216" spans="1:6" ht="12.75">
      <c r="A216" s="14"/>
      <c r="B216" s="199"/>
      <c r="C216" s="14"/>
      <c r="D216" s="14"/>
      <c r="E216" s="14"/>
      <c r="F216" s="14"/>
    </row>
    <row r="217" spans="1:6" ht="12.75">
      <c r="A217" s="14"/>
      <c r="B217" s="199"/>
      <c r="C217" s="14"/>
      <c r="D217" s="14"/>
      <c r="E217" s="14"/>
      <c r="F217" s="14"/>
    </row>
    <row r="218" spans="1:6" ht="12.75">
      <c r="A218" s="14"/>
      <c r="B218" s="199"/>
      <c r="C218" s="14"/>
      <c r="D218" s="14"/>
      <c r="E218" s="14"/>
      <c r="F218" s="14"/>
    </row>
    <row r="219" spans="1:6" ht="12.75">
      <c r="A219" s="14"/>
      <c r="B219" s="199"/>
      <c r="C219" s="14"/>
      <c r="D219" s="14"/>
      <c r="E219" s="14"/>
      <c r="F219" s="14"/>
    </row>
    <row r="220" spans="1:6" ht="12.75">
      <c r="A220" s="14"/>
      <c r="B220" s="199"/>
      <c r="C220" s="14"/>
      <c r="D220" s="14"/>
      <c r="E220" s="14"/>
      <c r="F220" s="14"/>
    </row>
    <row r="221" spans="1:6" ht="12.75">
      <c r="A221" s="14"/>
      <c r="B221" s="199"/>
      <c r="C221" s="14"/>
      <c r="D221" s="14"/>
      <c r="E221" s="14"/>
      <c r="F221" s="14"/>
    </row>
    <row r="222" spans="1:6" ht="12.75">
      <c r="A222" s="14"/>
      <c r="B222" s="199"/>
      <c r="C222" s="14"/>
      <c r="D222" s="14"/>
      <c r="E222" s="14"/>
      <c r="F222" s="14"/>
    </row>
    <row r="223" spans="1:6" ht="12.75">
      <c r="A223" s="14"/>
      <c r="B223" s="199"/>
      <c r="C223" s="14"/>
      <c r="D223" s="14"/>
      <c r="E223" s="14"/>
      <c r="F223" s="14"/>
    </row>
    <row r="224" spans="1:6" ht="12.75">
      <c r="A224" s="14"/>
      <c r="B224" s="199"/>
      <c r="C224" s="14"/>
      <c r="D224" s="14"/>
      <c r="E224" s="14"/>
      <c r="F224" s="14"/>
    </row>
    <row r="225" spans="1:6" ht="12.75">
      <c r="A225" s="14"/>
      <c r="B225" s="199"/>
      <c r="C225" s="14"/>
      <c r="D225" s="14"/>
      <c r="E225" s="14"/>
      <c r="F225" s="14"/>
    </row>
    <row r="226" spans="1:6" ht="12.75">
      <c r="A226" s="14"/>
      <c r="B226" s="199"/>
      <c r="C226" s="14"/>
      <c r="D226" s="14"/>
      <c r="E226" s="14"/>
      <c r="F226" s="14"/>
    </row>
    <row r="227" spans="1:6" ht="12.75">
      <c r="A227" s="14"/>
      <c r="B227" s="199"/>
      <c r="C227" s="14"/>
      <c r="D227" s="14"/>
      <c r="E227" s="14"/>
      <c r="F227" s="14"/>
    </row>
    <row r="228" spans="1:6" ht="12.75">
      <c r="A228" s="14"/>
      <c r="B228" s="199"/>
      <c r="C228" s="14"/>
      <c r="D228" s="14"/>
      <c r="E228" s="14"/>
      <c r="F228" s="14"/>
    </row>
    <row r="229" spans="1:6" ht="12.75">
      <c r="A229" s="14"/>
      <c r="B229" s="199"/>
      <c r="C229" s="14"/>
      <c r="D229" s="14"/>
      <c r="E229" s="14"/>
      <c r="F229" s="14"/>
    </row>
    <row r="230" spans="1:6" ht="12.75">
      <c r="A230" s="14"/>
      <c r="B230" s="199"/>
      <c r="C230" s="14"/>
      <c r="D230" s="14"/>
      <c r="E230" s="14"/>
      <c r="F230" s="14"/>
    </row>
    <row r="231" spans="1:6" ht="12.75">
      <c r="A231" s="14"/>
      <c r="B231" s="199"/>
      <c r="C231" s="14"/>
      <c r="D231" s="14"/>
      <c r="E231" s="14"/>
      <c r="F231" s="14"/>
    </row>
    <row r="232" spans="1:6" ht="12.75">
      <c r="A232" s="14"/>
      <c r="B232" s="199"/>
      <c r="C232" s="14"/>
      <c r="D232" s="14"/>
      <c r="E232" s="14"/>
      <c r="F232" s="14"/>
    </row>
    <row r="233" spans="1:6" ht="12.75">
      <c r="A233" s="14"/>
      <c r="B233" s="199"/>
      <c r="C233" s="14"/>
      <c r="D233" s="14"/>
      <c r="E233" s="14"/>
      <c r="F233" s="14"/>
    </row>
    <row r="234" spans="1:6" ht="12.75">
      <c r="A234" s="14"/>
      <c r="B234" s="199"/>
      <c r="C234" s="14"/>
      <c r="D234" s="14"/>
      <c r="E234" s="14"/>
      <c r="F234" s="14"/>
    </row>
    <row r="235" spans="1:6" ht="12.75">
      <c r="A235" s="14"/>
      <c r="B235" s="199"/>
      <c r="C235" s="14"/>
      <c r="D235" s="14"/>
      <c r="E235" s="14"/>
      <c r="F235" s="14"/>
    </row>
    <row r="236" spans="1:6" ht="12.75">
      <c r="A236" s="14"/>
      <c r="B236" s="199"/>
      <c r="C236" s="14"/>
      <c r="D236" s="14"/>
      <c r="E236" s="14"/>
      <c r="F236" s="14"/>
    </row>
    <row r="237" spans="1:6" ht="12.75">
      <c r="A237" s="14"/>
      <c r="B237" s="199"/>
      <c r="C237" s="14"/>
      <c r="D237" s="14"/>
      <c r="E237" s="14"/>
      <c r="F237" s="14"/>
    </row>
    <row r="238" spans="1:6" ht="12.75">
      <c r="A238" s="14"/>
      <c r="B238" s="199"/>
      <c r="C238" s="14"/>
      <c r="D238" s="14"/>
      <c r="E238" s="14"/>
      <c r="F238" s="14"/>
    </row>
    <row r="239" spans="1:6" ht="12.75">
      <c r="A239" s="14"/>
      <c r="B239" s="199"/>
      <c r="C239" s="14"/>
      <c r="D239" s="14"/>
      <c r="E239" s="14"/>
      <c r="F239" s="14"/>
    </row>
    <row r="240" spans="1:6" ht="12.75">
      <c r="A240" s="14"/>
      <c r="B240" s="199"/>
      <c r="C240" s="14"/>
      <c r="D240" s="14"/>
      <c r="E240" s="14"/>
      <c r="F240" s="14"/>
    </row>
    <row r="241" spans="1:6" ht="12.75">
      <c r="A241" s="14"/>
      <c r="B241" s="199"/>
      <c r="C241" s="14"/>
      <c r="D241" s="14"/>
      <c r="E241" s="14"/>
      <c r="F241" s="14"/>
    </row>
    <row r="242" spans="1:6" ht="12.75">
      <c r="A242" s="14"/>
      <c r="B242" s="199"/>
      <c r="C242" s="14"/>
      <c r="D242" s="14"/>
      <c r="E242" s="14"/>
      <c r="F242" s="14"/>
    </row>
    <row r="243" spans="1:6" ht="12.75">
      <c r="A243" s="14"/>
      <c r="B243" s="199"/>
      <c r="C243" s="14"/>
      <c r="D243" s="14"/>
      <c r="E243" s="14"/>
      <c r="F243" s="14"/>
    </row>
    <row r="244" spans="1:6" ht="12.75">
      <c r="A244" s="14"/>
      <c r="B244" s="199"/>
      <c r="C244" s="14"/>
      <c r="D244" s="14"/>
      <c r="E244" s="14"/>
      <c r="F244" s="14"/>
    </row>
    <row r="245" spans="1:6" ht="12.75">
      <c r="A245" s="14"/>
      <c r="B245" s="199"/>
      <c r="C245" s="14"/>
      <c r="D245" s="14"/>
      <c r="E245" s="14"/>
      <c r="F245" s="14"/>
    </row>
    <row r="246" spans="1:6" ht="12.75">
      <c r="A246" s="14"/>
      <c r="B246" s="199"/>
      <c r="C246" s="14"/>
      <c r="D246" s="14"/>
      <c r="E246" s="14"/>
      <c r="F246" s="14"/>
    </row>
    <row r="247" spans="1:6" ht="12.75">
      <c r="A247" s="14"/>
      <c r="B247" s="199"/>
      <c r="C247" s="14"/>
      <c r="D247" s="14"/>
      <c r="E247" s="14"/>
      <c r="F247" s="14"/>
    </row>
    <row r="248" spans="1:6" ht="12.75">
      <c r="A248" s="14"/>
      <c r="B248" s="199"/>
      <c r="C248" s="14"/>
      <c r="D248" s="14"/>
      <c r="E248" s="14"/>
      <c r="F248" s="14"/>
    </row>
    <row r="249" spans="1:6" ht="12.75">
      <c r="A249" s="14"/>
      <c r="B249" s="199"/>
      <c r="C249" s="14"/>
      <c r="D249" s="14"/>
      <c r="E249" s="14"/>
      <c r="F249" s="14"/>
    </row>
    <row r="250" spans="1:6" ht="12.75">
      <c r="A250" s="14"/>
      <c r="B250" s="199"/>
      <c r="C250" s="14"/>
      <c r="D250" s="14"/>
      <c r="E250" s="14"/>
      <c r="F250" s="14"/>
    </row>
    <row r="251" spans="1:6" ht="12.75">
      <c r="A251" s="14"/>
      <c r="B251" s="199"/>
      <c r="C251" s="14"/>
      <c r="D251" s="14"/>
      <c r="E251" s="14"/>
      <c r="F251" s="14"/>
    </row>
    <row r="252" spans="1:6" ht="12.75">
      <c r="A252" s="14"/>
      <c r="B252" s="199"/>
      <c r="C252" s="14"/>
      <c r="D252" s="14"/>
      <c r="E252" s="14"/>
      <c r="F252" s="14"/>
    </row>
    <row r="253" spans="1:6" ht="12.75">
      <c r="A253" s="14"/>
      <c r="B253" s="199"/>
      <c r="C253" s="14"/>
      <c r="D253" s="14"/>
      <c r="E253" s="14"/>
      <c r="F253" s="14"/>
    </row>
    <row r="254" spans="1:6" ht="12.75">
      <c r="A254" s="14"/>
      <c r="B254" s="199"/>
      <c r="C254" s="14"/>
      <c r="D254" s="14"/>
      <c r="E254" s="14"/>
      <c r="F254" s="14"/>
    </row>
    <row r="255" spans="1:6" ht="12.75">
      <c r="A255" s="14"/>
      <c r="B255" s="199"/>
      <c r="C255" s="14"/>
      <c r="D255" s="14"/>
      <c r="E255" s="14"/>
      <c r="F255" s="14"/>
    </row>
    <row r="256" spans="1:6" ht="12.75">
      <c r="A256" s="14"/>
      <c r="B256" s="199"/>
      <c r="C256" s="14"/>
      <c r="D256" s="14"/>
      <c r="E256" s="14"/>
      <c r="F256" s="14"/>
    </row>
    <row r="257" spans="1:6" ht="12.75">
      <c r="A257" s="14"/>
      <c r="B257" s="199"/>
      <c r="C257" s="14"/>
      <c r="D257" s="14"/>
      <c r="E257" s="14"/>
      <c r="F257" s="14"/>
    </row>
    <row r="258" spans="1:6" ht="12.75">
      <c r="A258" s="14"/>
      <c r="B258" s="199"/>
      <c r="C258" s="14"/>
      <c r="D258" s="14"/>
      <c r="E258" s="14"/>
      <c r="F258" s="14"/>
    </row>
    <row r="259" spans="1:6" ht="12.75">
      <c r="A259" s="14"/>
      <c r="B259" s="199"/>
      <c r="C259" s="14"/>
      <c r="D259" s="14"/>
      <c r="E259" s="14"/>
      <c r="F259" s="14"/>
    </row>
    <row r="260" spans="1:6" ht="12.75">
      <c r="A260" s="14"/>
      <c r="B260" s="199"/>
      <c r="C260" s="14"/>
      <c r="D260" s="14"/>
      <c r="E260" s="14"/>
      <c r="F260" s="14"/>
    </row>
    <row r="261" spans="1:6" ht="12.75">
      <c r="A261" s="14"/>
      <c r="B261" s="199"/>
      <c r="C261" s="14"/>
      <c r="D261" s="14"/>
      <c r="E261" s="14"/>
      <c r="F261" s="14"/>
    </row>
    <row r="262" spans="1:6" ht="12.75">
      <c r="A262" s="14"/>
      <c r="B262" s="199"/>
      <c r="C262" s="14"/>
      <c r="D262" s="14"/>
      <c r="E262" s="14"/>
      <c r="F262" s="14"/>
    </row>
    <row r="263" spans="1:6" ht="12.75">
      <c r="A263" s="14"/>
      <c r="B263" s="199"/>
      <c r="C263" s="14"/>
      <c r="D263" s="14"/>
      <c r="E263" s="14"/>
      <c r="F263" s="14"/>
    </row>
    <row r="264" spans="1:6" ht="12.75">
      <c r="A264" s="14"/>
      <c r="B264" s="199"/>
      <c r="C264" s="14"/>
      <c r="D264" s="14"/>
      <c r="E264" s="14"/>
      <c r="F264" s="14"/>
    </row>
    <row r="265" spans="1:6" ht="12.75">
      <c r="A265" s="14"/>
      <c r="B265" s="199"/>
      <c r="C265" s="14"/>
      <c r="D265" s="14"/>
      <c r="E265" s="14"/>
      <c r="F265" s="14"/>
    </row>
    <row r="266" spans="1:6" ht="12.75">
      <c r="A266" s="14"/>
      <c r="B266" s="199"/>
      <c r="C266" s="14"/>
      <c r="D266" s="14"/>
      <c r="E266" s="14"/>
      <c r="F266" s="14"/>
    </row>
    <row r="267" spans="1:6" ht="12.75">
      <c r="A267" s="14"/>
      <c r="B267" s="199"/>
      <c r="C267" s="14"/>
      <c r="D267" s="14"/>
      <c r="E267" s="14"/>
      <c r="F267" s="14"/>
    </row>
    <row r="268" spans="1:6" ht="12.75">
      <c r="A268" s="14"/>
      <c r="B268" s="199"/>
      <c r="C268" s="14"/>
      <c r="D268" s="14"/>
      <c r="E268" s="14"/>
      <c r="F268" s="14"/>
    </row>
    <row r="269" spans="1:6" ht="12.75">
      <c r="A269" s="14"/>
      <c r="B269" s="199"/>
      <c r="C269" s="14"/>
      <c r="D269" s="14"/>
      <c r="E269" s="14"/>
      <c r="F269" s="14"/>
    </row>
    <row r="270" spans="1:6" ht="12.75">
      <c r="A270" s="14"/>
      <c r="B270" s="199"/>
      <c r="C270" s="14"/>
      <c r="D270" s="14"/>
      <c r="E270" s="14"/>
      <c r="F270" s="14"/>
    </row>
    <row r="271" spans="1:6" ht="12.75">
      <c r="A271" s="14"/>
      <c r="B271" s="199"/>
      <c r="C271" s="14"/>
      <c r="D271" s="14"/>
      <c r="E271" s="14"/>
      <c r="F271" s="14"/>
    </row>
    <row r="272" spans="1:6" ht="12.75">
      <c r="A272" s="14"/>
      <c r="B272" s="199"/>
      <c r="C272" s="14"/>
      <c r="D272" s="14"/>
      <c r="E272" s="14"/>
      <c r="F272" s="14"/>
    </row>
    <row r="273" spans="1:6" ht="12.75">
      <c r="A273" s="14"/>
      <c r="B273" s="199"/>
      <c r="C273" s="14"/>
      <c r="D273" s="14"/>
      <c r="E273" s="14"/>
      <c r="F273" s="14"/>
    </row>
    <row r="274" spans="1:6" ht="12.75">
      <c r="A274" s="14"/>
      <c r="B274" s="199"/>
      <c r="C274" s="14"/>
      <c r="D274" s="14"/>
      <c r="E274" s="14"/>
      <c r="F274" s="14"/>
    </row>
    <row r="275" spans="1:6" ht="12.75">
      <c r="A275" s="14"/>
      <c r="B275" s="199"/>
      <c r="C275" s="14"/>
      <c r="D275" s="14"/>
      <c r="E275" s="14"/>
      <c r="F275" s="14"/>
    </row>
    <row r="276" spans="1:6" ht="12.75">
      <c r="A276" s="14"/>
      <c r="B276" s="199"/>
      <c r="C276" s="14"/>
      <c r="D276" s="14"/>
      <c r="E276" s="14"/>
      <c r="F276" s="14"/>
    </row>
    <row r="277" spans="1:6" ht="12.75">
      <c r="A277" s="14"/>
      <c r="B277" s="199"/>
      <c r="C277" s="14"/>
      <c r="D277" s="14"/>
      <c r="E277" s="14"/>
      <c r="F277" s="14"/>
    </row>
    <row r="278" spans="1:6" ht="12.75">
      <c r="A278" s="14"/>
      <c r="B278" s="199"/>
      <c r="C278" s="14"/>
      <c r="D278" s="14"/>
      <c r="E278" s="14"/>
      <c r="F278" s="14"/>
    </row>
    <row r="279" spans="1:6" ht="12.75">
      <c r="A279" s="14"/>
      <c r="B279" s="199"/>
      <c r="C279" s="14"/>
      <c r="D279" s="14"/>
      <c r="E279" s="14"/>
      <c r="F279" s="14"/>
    </row>
    <row r="280" spans="1:6" ht="12.75">
      <c r="A280" s="14"/>
      <c r="B280" s="199"/>
      <c r="C280" s="14"/>
      <c r="D280" s="14"/>
      <c r="E280" s="14"/>
      <c r="F280" s="14"/>
    </row>
    <row r="281" spans="1:6" ht="12.75">
      <c r="A281" s="14"/>
      <c r="B281" s="199"/>
      <c r="C281" s="14"/>
      <c r="D281" s="14"/>
      <c r="E281" s="14"/>
      <c r="F281" s="14"/>
    </row>
    <row r="282" spans="1:6" ht="12.75">
      <c r="A282" s="14"/>
      <c r="B282" s="199"/>
      <c r="C282" s="14"/>
      <c r="D282" s="14"/>
      <c r="E282" s="14"/>
      <c r="F282" s="14"/>
    </row>
    <row r="283" spans="1:6" ht="12.75">
      <c r="A283" s="14"/>
      <c r="B283" s="199"/>
      <c r="C283" s="14"/>
      <c r="D283" s="14"/>
      <c r="E283" s="14"/>
      <c r="F283" s="14"/>
    </row>
    <row r="284" spans="1:6" ht="12.75">
      <c r="A284" s="14"/>
      <c r="B284" s="199"/>
      <c r="C284" s="14"/>
      <c r="D284" s="14"/>
      <c r="E284" s="14"/>
      <c r="F284" s="14"/>
    </row>
    <row r="285" spans="1:6" ht="12.75">
      <c r="A285" s="14"/>
      <c r="B285" s="199"/>
      <c r="C285" s="14"/>
      <c r="D285" s="14"/>
      <c r="E285" s="14"/>
      <c r="F285" s="14"/>
    </row>
    <row r="286" spans="1:6" ht="12.75">
      <c r="A286" s="14"/>
      <c r="B286" s="199"/>
      <c r="C286" s="14"/>
      <c r="D286" s="14"/>
      <c r="E286" s="14"/>
      <c r="F286" s="14"/>
    </row>
    <row r="287" spans="1:6" ht="12.75">
      <c r="A287" s="14"/>
      <c r="B287" s="199"/>
      <c r="C287" s="14"/>
      <c r="D287" s="14"/>
      <c r="E287" s="14"/>
      <c r="F287" s="14"/>
    </row>
    <row r="288" spans="1:6" ht="12.75">
      <c r="A288" s="14"/>
      <c r="B288" s="199"/>
      <c r="C288" s="14"/>
      <c r="D288" s="14"/>
      <c r="E288" s="14"/>
      <c r="F288" s="14"/>
    </row>
    <row r="289" spans="1:6" ht="12.75">
      <c r="A289" s="14"/>
      <c r="B289" s="199"/>
      <c r="C289" s="14"/>
      <c r="D289" s="14"/>
      <c r="E289" s="14"/>
      <c r="F289" s="14"/>
    </row>
    <row r="290" spans="1:6" ht="12.75">
      <c r="A290" s="14"/>
      <c r="B290" s="199"/>
      <c r="C290" s="14"/>
      <c r="D290" s="14"/>
      <c r="E290" s="14"/>
      <c r="F290" s="14"/>
    </row>
    <row r="291" spans="1:6" ht="12.75">
      <c r="A291" s="14"/>
      <c r="B291" s="199"/>
      <c r="C291" s="14"/>
      <c r="D291" s="14"/>
      <c r="E291" s="14"/>
      <c r="F291" s="14"/>
    </row>
    <row r="292" spans="1:6" ht="12.75">
      <c r="A292" s="14"/>
      <c r="B292" s="199"/>
      <c r="C292" s="14"/>
      <c r="D292" s="14"/>
      <c r="E292" s="14"/>
      <c r="F292" s="14"/>
    </row>
    <row r="293" spans="1:6" ht="12.75">
      <c r="A293" s="14"/>
      <c r="B293" s="199"/>
      <c r="C293" s="14"/>
      <c r="D293" s="14"/>
      <c r="E293" s="14"/>
      <c r="F293" s="14"/>
    </row>
    <row r="294" spans="1:6" ht="12.75">
      <c r="A294" s="14"/>
      <c r="B294" s="199"/>
      <c r="C294" s="14"/>
      <c r="D294" s="14"/>
      <c r="E294" s="14"/>
      <c r="F294" s="14"/>
    </row>
    <row r="295" spans="1:6" ht="12.75">
      <c r="A295" s="14"/>
      <c r="B295" s="199"/>
      <c r="C295" s="14"/>
      <c r="D295" s="14"/>
      <c r="E295" s="14"/>
      <c r="F295" s="14"/>
    </row>
    <row r="296" spans="1:6" ht="12.75">
      <c r="A296" s="14"/>
      <c r="B296" s="199"/>
      <c r="C296" s="14"/>
      <c r="D296" s="14"/>
      <c r="E296" s="14"/>
      <c r="F296" s="14"/>
    </row>
    <row r="297" spans="1:6" ht="12.75">
      <c r="A297" s="14"/>
      <c r="B297" s="199"/>
      <c r="C297" s="14"/>
      <c r="D297" s="14"/>
      <c r="E297" s="14"/>
      <c r="F297" s="14"/>
    </row>
    <row r="298" spans="1:6" ht="12.75">
      <c r="A298" s="14"/>
      <c r="B298" s="199"/>
      <c r="C298" s="14"/>
      <c r="D298" s="14"/>
      <c r="E298" s="14"/>
      <c r="F298" s="14"/>
    </row>
    <row r="299" spans="1:6" ht="12.75">
      <c r="A299" s="14"/>
      <c r="B299" s="199"/>
      <c r="C299" s="14"/>
      <c r="D299" s="14"/>
      <c r="E299" s="14"/>
      <c r="F299" s="14"/>
    </row>
    <row r="300" spans="1:6" ht="12.75">
      <c r="A300" s="14"/>
      <c r="B300" s="199"/>
      <c r="C300" s="14"/>
      <c r="D300" s="14"/>
      <c r="E300" s="14"/>
      <c r="F300" s="14"/>
    </row>
    <row r="301" spans="1:6" ht="12.75">
      <c r="A301" s="14"/>
      <c r="B301" s="199"/>
      <c r="C301" s="14"/>
      <c r="D301" s="14"/>
      <c r="E301" s="14"/>
      <c r="F301" s="14"/>
    </row>
    <row r="302" spans="1:6" ht="12.75">
      <c r="A302" s="14"/>
      <c r="B302" s="199"/>
      <c r="C302" s="14"/>
      <c r="D302" s="14"/>
      <c r="E302" s="14"/>
      <c r="F302" s="14"/>
    </row>
    <row r="303" spans="1:6" ht="12.75">
      <c r="A303" s="14"/>
      <c r="B303" s="199"/>
      <c r="C303" s="14"/>
      <c r="D303" s="14"/>
      <c r="E303" s="14"/>
      <c r="F303" s="14"/>
    </row>
    <row r="304" spans="1:6" ht="12.75">
      <c r="A304" s="14"/>
      <c r="B304" s="199"/>
      <c r="C304" s="14"/>
      <c r="D304" s="14"/>
      <c r="E304" s="14"/>
      <c r="F304" s="14"/>
    </row>
    <row r="305" spans="1:6" ht="12.75">
      <c r="A305" s="14"/>
      <c r="B305" s="199"/>
      <c r="C305" s="14"/>
      <c r="D305" s="14"/>
      <c r="E305" s="14"/>
      <c r="F305" s="14"/>
    </row>
    <row r="306" spans="1:6" ht="12.75">
      <c r="A306" s="14"/>
      <c r="B306" s="199"/>
      <c r="C306" s="14"/>
      <c r="D306" s="14"/>
      <c r="E306" s="14"/>
      <c r="F306" s="14"/>
    </row>
    <row r="307" spans="1:6" ht="12.75">
      <c r="A307" s="14"/>
      <c r="B307" s="199"/>
      <c r="C307" s="14"/>
      <c r="D307" s="14"/>
      <c r="E307" s="14"/>
      <c r="F307" s="14"/>
    </row>
    <row r="308" spans="1:6" ht="12.75">
      <c r="A308" s="14"/>
      <c r="B308" s="199"/>
      <c r="C308" s="14"/>
      <c r="D308" s="14"/>
      <c r="E308" s="14"/>
      <c r="F308" s="14"/>
    </row>
    <row r="309" spans="1:6" ht="12.75">
      <c r="A309" s="14"/>
      <c r="B309" s="199"/>
      <c r="C309" s="14"/>
      <c r="D309" s="14"/>
      <c r="E309" s="14"/>
      <c r="F309" s="14"/>
    </row>
    <row r="310" spans="1:6" ht="12.75">
      <c r="A310" s="14"/>
      <c r="B310" s="199"/>
      <c r="C310" s="14"/>
      <c r="D310" s="14"/>
      <c r="E310" s="14"/>
      <c r="F310" s="14"/>
    </row>
    <row r="311" spans="1:6" ht="12.75">
      <c r="A311" s="14"/>
      <c r="B311" s="199"/>
      <c r="C311" s="14"/>
      <c r="D311" s="14"/>
      <c r="E311" s="14"/>
      <c r="F311" s="14"/>
    </row>
    <row r="312" spans="1:6" ht="12.75">
      <c r="A312" s="14"/>
      <c r="B312" s="199"/>
      <c r="C312" s="14"/>
      <c r="D312" s="14"/>
      <c r="E312" s="14"/>
      <c r="F312" s="14"/>
    </row>
    <row r="313" spans="1:6" ht="12.75">
      <c r="A313" s="14"/>
      <c r="B313" s="199"/>
      <c r="C313" s="14"/>
      <c r="D313" s="14"/>
      <c r="E313" s="14"/>
      <c r="F313" s="14"/>
    </row>
    <row r="314" spans="1:6" ht="12.75">
      <c r="A314" s="14"/>
      <c r="B314" s="199"/>
      <c r="C314" s="14"/>
      <c r="D314" s="14"/>
      <c r="E314" s="14"/>
      <c r="F314" s="14"/>
    </row>
    <row r="315" spans="1:6" ht="12.75">
      <c r="A315" s="14"/>
      <c r="B315" s="199"/>
      <c r="C315" s="14"/>
      <c r="D315" s="14"/>
      <c r="E315" s="14"/>
      <c r="F315" s="14"/>
    </row>
    <row r="316" spans="1:6" ht="12.75">
      <c r="A316" s="14"/>
      <c r="B316" s="199"/>
      <c r="C316" s="14"/>
      <c r="D316" s="14"/>
      <c r="E316" s="14"/>
      <c r="F316" s="14"/>
    </row>
    <row r="317" spans="1:6" ht="12.75">
      <c r="A317" s="14"/>
      <c r="B317" s="199"/>
      <c r="C317" s="14"/>
      <c r="D317" s="14"/>
      <c r="E317" s="14"/>
      <c r="F317" s="14"/>
    </row>
    <row r="318" spans="1:6" ht="12.75">
      <c r="A318" s="14"/>
      <c r="B318" s="199"/>
      <c r="C318" s="14"/>
      <c r="D318" s="14"/>
      <c r="E318" s="14"/>
      <c r="F318" s="14"/>
    </row>
    <row r="319" spans="1:6" ht="12.75">
      <c r="A319" s="14"/>
      <c r="B319" s="199"/>
      <c r="C319" s="14"/>
      <c r="D319" s="14"/>
      <c r="E319" s="14"/>
      <c r="F319" s="14"/>
    </row>
    <row r="320" spans="1:6" ht="12.75">
      <c r="A320" s="14"/>
      <c r="B320" s="199"/>
      <c r="C320" s="14"/>
      <c r="D320" s="14"/>
      <c r="E320" s="14"/>
      <c r="F320" s="14"/>
    </row>
    <row r="321" spans="1:6" ht="12.75">
      <c r="A321" s="14"/>
      <c r="B321" s="199"/>
      <c r="C321" s="14"/>
      <c r="D321" s="14"/>
      <c r="E321" s="14"/>
      <c r="F321" s="14"/>
    </row>
    <row r="322" spans="1:6" ht="12.75">
      <c r="A322" s="14"/>
      <c r="B322" s="199"/>
      <c r="C322" s="14"/>
      <c r="D322" s="14"/>
      <c r="E322" s="14"/>
      <c r="F322" s="14"/>
    </row>
    <row r="323" spans="1:6" ht="12.75">
      <c r="A323" s="14"/>
      <c r="B323" s="199"/>
      <c r="C323" s="14"/>
      <c r="D323" s="14"/>
      <c r="E323" s="14"/>
      <c r="F323" s="14"/>
    </row>
    <row r="324" spans="1:6" ht="12.75">
      <c r="A324" s="14"/>
      <c r="B324" s="199"/>
      <c r="C324" s="14"/>
      <c r="D324" s="14"/>
      <c r="E324" s="14"/>
      <c r="F324" s="14"/>
    </row>
    <row r="325" spans="1:6" ht="12.75">
      <c r="A325" s="14"/>
      <c r="B325" s="199"/>
      <c r="C325" s="14"/>
      <c r="D325" s="14"/>
      <c r="E325" s="14"/>
      <c r="F325" s="14"/>
    </row>
    <row r="326" spans="1:6" ht="12.75">
      <c r="A326" s="14"/>
      <c r="B326" s="199"/>
      <c r="C326" s="14"/>
      <c r="D326" s="14"/>
      <c r="E326" s="14"/>
      <c r="F326" s="14"/>
    </row>
    <row r="327" spans="1:6" ht="12.75">
      <c r="A327" s="14"/>
      <c r="B327" s="199"/>
      <c r="C327" s="14"/>
      <c r="D327" s="14"/>
      <c r="E327" s="14"/>
      <c r="F327" s="14"/>
    </row>
    <row r="328" spans="1:6" ht="12.75">
      <c r="A328" s="14"/>
      <c r="B328" s="199"/>
      <c r="C328" s="14"/>
      <c r="D328" s="14"/>
      <c r="E328" s="14"/>
      <c r="F328" s="14"/>
    </row>
    <row r="329" spans="1:6" ht="12.75">
      <c r="A329" s="14"/>
      <c r="B329" s="199"/>
      <c r="C329" s="14"/>
      <c r="D329" s="14"/>
      <c r="E329" s="14"/>
      <c r="F329" s="14"/>
    </row>
    <row r="330" spans="1:6" ht="12.75">
      <c r="A330" s="14"/>
      <c r="B330" s="199"/>
      <c r="C330" s="14"/>
      <c r="D330" s="14"/>
      <c r="E330" s="14"/>
      <c r="F330" s="14"/>
    </row>
    <row r="331" spans="1:6" ht="12.75">
      <c r="A331" s="14"/>
      <c r="B331" s="199"/>
      <c r="C331" s="14"/>
      <c r="D331" s="14"/>
      <c r="E331" s="14"/>
      <c r="F331" s="14"/>
    </row>
    <row r="332" spans="1:6" ht="12.75">
      <c r="A332" s="14"/>
      <c r="B332" s="199"/>
      <c r="C332" s="14"/>
      <c r="D332" s="14"/>
      <c r="E332" s="14"/>
      <c r="F332" s="14"/>
    </row>
    <row r="333" spans="1:6" ht="12.75">
      <c r="A333" s="14"/>
      <c r="B333" s="199"/>
      <c r="C333" s="14"/>
      <c r="D333" s="14"/>
      <c r="E333" s="14"/>
      <c r="F333" s="14"/>
    </row>
    <row r="334" spans="1:6" ht="12.75">
      <c r="A334" s="14"/>
      <c r="B334" s="199"/>
      <c r="C334" s="14"/>
      <c r="D334" s="14"/>
      <c r="E334" s="14"/>
      <c r="F334" s="14"/>
    </row>
    <row r="335" spans="1:6" ht="12.75">
      <c r="A335" s="14"/>
      <c r="B335" s="199"/>
      <c r="C335" s="14"/>
      <c r="D335" s="14"/>
      <c r="E335" s="14"/>
      <c r="F335" s="14"/>
    </row>
    <row r="336" spans="1:6" ht="12.75">
      <c r="A336" s="14"/>
      <c r="B336" s="199"/>
      <c r="C336" s="14"/>
      <c r="D336" s="14"/>
      <c r="E336" s="14"/>
      <c r="F336" s="14"/>
    </row>
    <row r="337" spans="1:6" ht="12.75">
      <c r="A337" s="14"/>
      <c r="B337" s="199"/>
      <c r="C337" s="14"/>
      <c r="D337" s="14"/>
      <c r="E337" s="14"/>
      <c r="F337" s="14"/>
    </row>
    <row r="338" spans="1:6" ht="12.75">
      <c r="A338" s="14"/>
      <c r="B338" s="199"/>
      <c r="C338" s="14"/>
      <c r="D338" s="14"/>
      <c r="E338" s="14"/>
      <c r="F338" s="14"/>
    </row>
    <row r="339" spans="1:6" ht="12.75">
      <c r="A339" s="14"/>
      <c r="B339" s="199"/>
      <c r="C339" s="14"/>
      <c r="D339" s="14"/>
      <c r="E339" s="14"/>
      <c r="F339" s="14"/>
    </row>
    <row r="340" spans="1:6" ht="12.75">
      <c r="A340" s="14"/>
      <c r="B340" s="199"/>
      <c r="C340" s="14"/>
      <c r="D340" s="14"/>
      <c r="E340" s="14"/>
      <c r="F340" s="14"/>
    </row>
    <row r="341" spans="1:6" ht="12.75">
      <c r="A341" s="14"/>
      <c r="B341" s="199"/>
      <c r="C341" s="14"/>
      <c r="D341" s="14"/>
      <c r="E341" s="14"/>
      <c r="F341" s="14"/>
    </row>
    <row r="342" spans="1:6" ht="12.75">
      <c r="A342" s="14"/>
      <c r="B342" s="199"/>
      <c r="C342" s="14"/>
      <c r="D342" s="14"/>
      <c r="E342" s="14"/>
      <c r="F342" s="14"/>
    </row>
    <row r="343" spans="1:6" ht="12.75">
      <c r="A343" s="14"/>
      <c r="B343" s="199"/>
      <c r="C343" s="14"/>
      <c r="D343" s="14"/>
      <c r="E343" s="14"/>
      <c r="F343" s="14"/>
    </row>
    <row r="344" spans="1:6" ht="12.75">
      <c r="A344" s="14"/>
      <c r="B344" s="199"/>
      <c r="C344" s="14"/>
      <c r="D344" s="14"/>
      <c r="E344" s="14"/>
      <c r="F344" s="14"/>
    </row>
    <row r="345" spans="1:6" ht="12.75">
      <c r="A345" s="14"/>
      <c r="B345" s="199"/>
      <c r="C345" s="14"/>
      <c r="D345" s="14"/>
      <c r="E345" s="14"/>
      <c r="F345" s="14"/>
    </row>
    <row r="346" spans="1:6" ht="12.75">
      <c r="A346" s="14"/>
      <c r="B346" s="199"/>
      <c r="C346" s="14"/>
      <c r="D346" s="14"/>
      <c r="E346" s="14"/>
      <c r="F346" s="14"/>
    </row>
    <row r="347" spans="1:6" ht="12.75">
      <c r="A347" s="14"/>
      <c r="B347" s="199"/>
      <c r="C347" s="14"/>
      <c r="D347" s="14"/>
      <c r="E347" s="14"/>
      <c r="F347" s="14"/>
    </row>
    <row r="348" spans="1:6" ht="12.75">
      <c r="A348" s="14"/>
      <c r="B348" s="199"/>
      <c r="C348" s="14"/>
      <c r="D348" s="14"/>
      <c r="E348" s="14"/>
      <c r="F348" s="14"/>
    </row>
    <row r="349" spans="1:6" ht="12.75">
      <c r="A349" s="14"/>
      <c r="B349" s="199"/>
      <c r="C349" s="14"/>
      <c r="D349" s="14"/>
      <c r="E349" s="14"/>
      <c r="F349" s="14"/>
    </row>
    <row r="350" spans="1:6" ht="12.75">
      <c r="A350" s="14"/>
      <c r="B350" s="199"/>
      <c r="C350" s="14"/>
      <c r="D350" s="14"/>
      <c r="E350" s="14"/>
      <c r="F350" s="14"/>
    </row>
    <row r="351" spans="1:6" ht="12.75">
      <c r="A351" s="14"/>
      <c r="B351" s="199"/>
      <c r="C351" s="14"/>
      <c r="D351" s="14"/>
      <c r="E351" s="14"/>
      <c r="F351" s="14"/>
    </row>
    <row r="352" spans="1:6" ht="12.75">
      <c r="A352" s="14"/>
      <c r="B352" s="199"/>
      <c r="C352" s="14"/>
      <c r="D352" s="14"/>
      <c r="E352" s="14"/>
      <c r="F352" s="14"/>
    </row>
    <row r="353" spans="1:6" ht="12.75">
      <c r="A353" s="14"/>
      <c r="B353" s="199"/>
      <c r="C353" s="14"/>
      <c r="D353" s="14"/>
      <c r="E353" s="14"/>
      <c r="F353" s="14"/>
    </row>
    <row r="354" spans="1:6" ht="12.75">
      <c r="A354" s="14"/>
      <c r="B354" s="199"/>
      <c r="C354" s="14"/>
      <c r="D354" s="14"/>
      <c r="E354" s="14"/>
      <c r="F354" s="14"/>
    </row>
    <row r="355" spans="1:6" ht="12.75">
      <c r="A355" s="14"/>
      <c r="B355" s="199"/>
      <c r="C355" s="14"/>
      <c r="D355" s="14"/>
      <c r="E355" s="14"/>
      <c r="F355" s="14"/>
    </row>
    <row r="356" spans="1:6" ht="12.75">
      <c r="A356" s="14"/>
      <c r="B356" s="199"/>
      <c r="C356" s="14"/>
      <c r="D356" s="14"/>
      <c r="E356" s="14"/>
      <c r="F356" s="14"/>
    </row>
    <row r="357" spans="1:6" ht="12.75">
      <c r="A357" s="14"/>
      <c r="B357" s="199"/>
      <c r="C357" s="14"/>
      <c r="D357" s="14"/>
      <c r="E357" s="14"/>
      <c r="F357" s="14"/>
    </row>
    <row r="358" spans="1:6" ht="12.75">
      <c r="A358" s="14"/>
      <c r="B358" s="199"/>
      <c r="C358" s="14"/>
      <c r="D358" s="14"/>
      <c r="E358" s="14"/>
      <c r="F358" s="14"/>
    </row>
    <row r="359" spans="1:6" ht="12.75">
      <c r="A359" s="14"/>
      <c r="B359" s="199"/>
      <c r="C359" s="14"/>
      <c r="D359" s="14"/>
      <c r="E359" s="14"/>
      <c r="F359" s="14"/>
    </row>
    <row r="360" spans="1:6" ht="12.75">
      <c r="A360" s="14"/>
      <c r="B360" s="199"/>
      <c r="C360" s="14"/>
      <c r="D360" s="14"/>
      <c r="E360" s="14"/>
      <c r="F360" s="14"/>
    </row>
    <row r="361" spans="1:6" ht="12.75">
      <c r="A361" s="14"/>
      <c r="B361" s="199"/>
      <c r="C361" s="14"/>
      <c r="D361" s="14"/>
      <c r="E361" s="14"/>
      <c r="F361" s="14"/>
    </row>
    <row r="362" spans="1:6" ht="12.75">
      <c r="A362" s="14"/>
      <c r="B362" s="199"/>
      <c r="C362" s="14"/>
      <c r="D362" s="14"/>
      <c r="E362" s="14"/>
      <c r="F362" s="14"/>
    </row>
    <row r="363" spans="1:6" ht="12.75">
      <c r="A363" s="14"/>
      <c r="B363" s="199"/>
      <c r="C363" s="14"/>
      <c r="D363" s="14"/>
      <c r="E363" s="14"/>
      <c r="F363" s="14"/>
    </row>
    <row r="364" spans="1:6" ht="12.75">
      <c r="A364" s="14"/>
      <c r="B364" s="199"/>
      <c r="C364" s="14"/>
      <c r="D364" s="14"/>
      <c r="E364" s="14"/>
      <c r="F364" s="14"/>
    </row>
    <row r="365" spans="1:6" ht="12.75">
      <c r="A365" s="14"/>
      <c r="B365" s="199"/>
      <c r="C365" s="14"/>
      <c r="D365" s="14"/>
      <c r="E365" s="14"/>
      <c r="F365" s="14"/>
    </row>
    <row r="366" spans="1:6" ht="12.75">
      <c r="A366" s="14"/>
      <c r="B366" s="199"/>
      <c r="C366" s="14"/>
      <c r="D366" s="14"/>
      <c r="E366" s="14"/>
      <c r="F366" s="14"/>
    </row>
    <row r="367" spans="1:6" ht="12.75">
      <c r="A367" s="14"/>
      <c r="B367" s="199"/>
      <c r="C367" s="14"/>
      <c r="D367" s="14"/>
      <c r="E367" s="14"/>
      <c r="F367" s="14"/>
    </row>
    <row r="368" spans="1:6" ht="12.75">
      <c r="A368" s="14"/>
      <c r="B368" s="199"/>
      <c r="C368" s="14"/>
      <c r="D368" s="14"/>
      <c r="E368" s="14"/>
      <c r="F368" s="14"/>
    </row>
    <row r="369" spans="1:6" ht="12.75">
      <c r="A369" s="14"/>
      <c r="B369" s="199"/>
      <c r="C369" s="14"/>
      <c r="D369" s="14"/>
      <c r="E369" s="14"/>
      <c r="F369" s="14"/>
    </row>
    <row r="370" spans="1:6" ht="12.75">
      <c r="A370" s="14"/>
      <c r="B370" s="199"/>
      <c r="C370" s="14"/>
      <c r="D370" s="14"/>
      <c r="E370" s="14"/>
      <c r="F370" s="14"/>
    </row>
    <row r="371" spans="1:6" ht="12.75">
      <c r="A371" s="14"/>
      <c r="B371" s="199"/>
      <c r="C371" s="14"/>
      <c r="D371" s="14"/>
      <c r="E371" s="14"/>
      <c r="F371" s="14"/>
    </row>
    <row r="372" spans="1:6" ht="12.75">
      <c r="A372" s="14"/>
      <c r="B372" s="199"/>
      <c r="C372" s="14"/>
      <c r="D372" s="14"/>
      <c r="E372" s="14"/>
      <c r="F372" s="14"/>
    </row>
    <row r="373" spans="1:6" ht="12.75">
      <c r="A373" s="14"/>
      <c r="B373" s="199"/>
      <c r="C373" s="14"/>
      <c r="D373" s="14"/>
      <c r="E373" s="14"/>
      <c r="F373" s="14"/>
    </row>
    <row r="374" spans="1:6" ht="12.75">
      <c r="A374" s="14"/>
      <c r="B374" s="199"/>
      <c r="C374" s="14"/>
      <c r="D374" s="14"/>
      <c r="E374" s="14"/>
      <c r="F374" s="14"/>
    </row>
    <row r="375" spans="1:6" ht="12.75">
      <c r="A375" s="14"/>
      <c r="B375" s="199"/>
      <c r="C375" s="14"/>
      <c r="D375" s="14"/>
      <c r="E375" s="14"/>
      <c r="F375" s="14"/>
    </row>
    <row r="376" spans="1:6" ht="12.75">
      <c r="A376" s="14"/>
      <c r="B376" s="199"/>
      <c r="C376" s="14"/>
      <c r="D376" s="14"/>
      <c r="E376" s="14"/>
      <c r="F376" s="14"/>
    </row>
    <row r="377" spans="1:6" ht="12.75">
      <c r="A377" s="14"/>
      <c r="B377" s="199"/>
      <c r="C377" s="14"/>
      <c r="D377" s="14"/>
      <c r="E377" s="14"/>
      <c r="F377" s="14"/>
    </row>
    <row r="378" spans="1:6" ht="12.75">
      <c r="A378" s="14"/>
      <c r="B378" s="199"/>
      <c r="C378" s="14"/>
      <c r="D378" s="14"/>
      <c r="E378" s="14"/>
      <c r="F378" s="14"/>
    </row>
    <row r="379" spans="1:6" ht="12.75">
      <c r="A379" s="14"/>
      <c r="B379" s="199"/>
      <c r="C379" s="14"/>
      <c r="D379" s="14"/>
      <c r="E379" s="14"/>
      <c r="F379" s="14"/>
    </row>
    <row r="380" spans="1:6" ht="12.75">
      <c r="A380" s="14"/>
      <c r="B380" s="199"/>
      <c r="C380" s="14"/>
      <c r="D380" s="14"/>
      <c r="E380" s="14"/>
      <c r="F380" s="14"/>
    </row>
    <row r="381" spans="1:6" ht="12.75">
      <c r="A381" s="14"/>
      <c r="B381" s="199"/>
      <c r="C381" s="14"/>
      <c r="D381" s="14"/>
      <c r="E381" s="14"/>
      <c r="F381" s="14"/>
    </row>
    <row r="382" spans="1:6" ht="12.75">
      <c r="A382" s="14"/>
      <c r="B382" s="199"/>
      <c r="C382" s="14"/>
      <c r="D382" s="14"/>
      <c r="E382" s="14"/>
      <c r="F382" s="14"/>
    </row>
    <row r="383" spans="1:6" ht="12.75">
      <c r="A383" s="14"/>
      <c r="B383" s="199"/>
      <c r="C383" s="14"/>
      <c r="D383" s="14"/>
      <c r="E383" s="14"/>
      <c r="F383" s="14"/>
    </row>
    <row r="384" spans="1:6" ht="12.75">
      <c r="A384" s="14"/>
      <c r="B384" s="199"/>
      <c r="C384" s="14"/>
      <c r="D384" s="14"/>
      <c r="E384" s="14"/>
      <c r="F384" s="14"/>
    </row>
    <row r="385" spans="1:6" ht="12.75">
      <c r="A385" s="14"/>
      <c r="B385" s="199"/>
      <c r="C385" s="14"/>
      <c r="D385" s="14"/>
      <c r="E385" s="14"/>
      <c r="F385" s="14"/>
    </row>
    <row r="386" spans="1:6" ht="12.75">
      <c r="A386" s="14"/>
      <c r="B386" s="199"/>
      <c r="C386" s="14"/>
      <c r="D386" s="14"/>
      <c r="E386" s="14"/>
      <c r="F386" s="14"/>
    </row>
    <row r="387" spans="1:6" ht="12.75">
      <c r="A387" s="14"/>
      <c r="B387" s="199"/>
      <c r="C387" s="14"/>
      <c r="D387" s="14"/>
      <c r="E387" s="14"/>
      <c r="F387" s="14"/>
    </row>
    <row r="388" spans="1:6" ht="12.75">
      <c r="A388" s="14"/>
      <c r="B388" s="199"/>
      <c r="C388" s="14"/>
      <c r="D388" s="14"/>
      <c r="E388" s="14"/>
      <c r="F388" s="14"/>
    </row>
    <row r="389" spans="1:6" ht="12.75">
      <c r="A389" s="14"/>
      <c r="B389" s="199"/>
      <c r="C389" s="14"/>
      <c r="D389" s="14"/>
      <c r="E389" s="14"/>
      <c r="F389" s="14"/>
    </row>
    <row r="390" spans="1:6" ht="12.75">
      <c r="A390" s="14"/>
      <c r="B390" s="199"/>
      <c r="C390" s="14"/>
      <c r="D390" s="14"/>
      <c r="E390" s="14"/>
      <c r="F390" s="14"/>
    </row>
    <row r="391" spans="1:6" ht="12.75">
      <c r="A391" s="14"/>
      <c r="B391" s="199"/>
      <c r="C391" s="14"/>
      <c r="D391" s="14"/>
      <c r="E391" s="14"/>
      <c r="F391" s="14"/>
    </row>
    <row r="392" spans="1:6" ht="12.75">
      <c r="A392" s="14"/>
      <c r="B392" s="199"/>
      <c r="C392" s="14"/>
      <c r="D392" s="14"/>
      <c r="E392" s="14"/>
      <c r="F392" s="14"/>
    </row>
    <row r="393" spans="1:6" ht="12.75">
      <c r="A393" s="14"/>
      <c r="B393" s="199"/>
      <c r="C393" s="14"/>
      <c r="D393" s="14"/>
      <c r="E393" s="14"/>
      <c r="F393" s="14"/>
    </row>
    <row r="394" spans="1:6" ht="12.75">
      <c r="A394" s="14"/>
      <c r="B394" s="199"/>
      <c r="C394" s="14"/>
      <c r="D394" s="14"/>
      <c r="E394" s="14"/>
      <c r="F394" s="14"/>
    </row>
    <row r="395" spans="1:6" ht="12.75">
      <c r="A395" s="14"/>
      <c r="B395" s="199"/>
      <c r="C395" s="14"/>
      <c r="D395" s="14"/>
      <c r="E395" s="14"/>
      <c r="F395" s="14"/>
    </row>
    <row r="396" spans="1:6" ht="12.75">
      <c r="A396" s="14"/>
      <c r="B396" s="199"/>
      <c r="C396" s="14"/>
      <c r="D396" s="14"/>
      <c r="E396" s="14"/>
      <c r="F396" s="14"/>
    </row>
    <row r="397" spans="1:6" ht="12.75">
      <c r="A397" s="14"/>
      <c r="B397" s="199"/>
      <c r="C397" s="14"/>
      <c r="D397" s="14"/>
      <c r="E397" s="14"/>
      <c r="F397" s="14"/>
    </row>
    <row r="398" spans="1:6" ht="12.75">
      <c r="A398" s="14"/>
      <c r="B398" s="199"/>
      <c r="C398" s="14"/>
      <c r="D398" s="14"/>
      <c r="E398" s="14"/>
      <c r="F398" s="14"/>
    </row>
    <row r="399" spans="1:6" ht="12.75">
      <c r="A399" s="14"/>
      <c r="B399" s="199"/>
      <c r="C399" s="14"/>
      <c r="D399" s="14"/>
      <c r="E399" s="14"/>
      <c r="F399" s="14"/>
    </row>
    <row r="400" spans="1:6" ht="12.75">
      <c r="A400" s="14"/>
      <c r="B400" s="199"/>
      <c r="C400" s="14"/>
      <c r="D400" s="14"/>
      <c r="E400" s="14"/>
      <c r="F400" s="14"/>
    </row>
    <row r="401" spans="1:6" ht="12.75">
      <c r="A401" s="14"/>
      <c r="B401" s="199"/>
      <c r="C401" s="14"/>
      <c r="D401" s="14"/>
      <c r="E401" s="14"/>
      <c r="F401" s="14"/>
    </row>
    <row r="402" spans="1:6" ht="12.75">
      <c r="A402" s="14"/>
      <c r="B402" s="199"/>
      <c r="C402" s="14"/>
      <c r="D402" s="14"/>
      <c r="E402" s="14"/>
      <c r="F402" s="14"/>
    </row>
    <row r="403" spans="1:6" ht="12.75">
      <c r="A403" s="14"/>
      <c r="B403" s="199"/>
      <c r="C403" s="14"/>
      <c r="D403" s="14"/>
      <c r="E403" s="14"/>
      <c r="F403" s="14"/>
    </row>
    <row r="404" spans="1:6" ht="12.75">
      <c r="A404" s="14"/>
      <c r="B404" s="199"/>
      <c r="C404" s="14"/>
      <c r="D404" s="14"/>
      <c r="E404" s="14"/>
      <c r="F404" s="14"/>
    </row>
    <row r="405" spans="1:6" ht="12.75">
      <c r="A405" s="14"/>
      <c r="B405" s="199"/>
      <c r="C405" s="14"/>
      <c r="D405" s="14"/>
      <c r="E405" s="14"/>
      <c r="F405" s="14"/>
    </row>
    <row r="406" spans="1:6" ht="12.75">
      <c r="A406" s="14"/>
      <c r="B406" s="199"/>
      <c r="C406" s="14"/>
      <c r="D406" s="14"/>
      <c r="E406" s="14"/>
      <c r="F406" s="14"/>
    </row>
    <row r="407" spans="1:6" ht="12.75">
      <c r="A407" s="14"/>
      <c r="B407" s="199"/>
      <c r="C407" s="14"/>
      <c r="D407" s="14"/>
      <c r="E407" s="14"/>
      <c r="F407" s="14"/>
    </row>
    <row r="408" spans="1:6" ht="12.75">
      <c r="A408" s="14"/>
      <c r="B408" s="199"/>
      <c r="C408" s="14"/>
      <c r="D408" s="14"/>
      <c r="E408" s="14"/>
      <c r="F408" s="14"/>
    </row>
    <row r="409" spans="1:6" ht="12.75">
      <c r="A409" s="14"/>
      <c r="B409" s="199"/>
      <c r="C409" s="14"/>
      <c r="D409" s="14"/>
      <c r="E409" s="14"/>
      <c r="F409" s="14"/>
    </row>
    <row r="410" spans="1:6" ht="12.75">
      <c r="A410" s="14"/>
      <c r="B410" s="199"/>
      <c r="C410" s="14"/>
      <c r="D410" s="14"/>
      <c r="E410" s="14"/>
      <c r="F410" s="14"/>
    </row>
    <row r="411" spans="1:6" ht="12.75">
      <c r="A411" s="14"/>
      <c r="B411" s="199"/>
      <c r="C411" s="14"/>
      <c r="D411" s="14"/>
      <c r="E411" s="14"/>
      <c r="F411" s="14"/>
    </row>
    <row r="412" spans="1:6" ht="12.75">
      <c r="A412" s="14"/>
      <c r="B412" s="199"/>
      <c r="C412" s="14"/>
      <c r="D412" s="14"/>
      <c r="E412" s="14"/>
      <c r="F412" s="14"/>
    </row>
    <row r="413" spans="1:6" ht="12.75">
      <c r="A413" s="14"/>
      <c r="B413" s="199"/>
      <c r="C413" s="14"/>
      <c r="D413" s="14"/>
      <c r="E413" s="14"/>
      <c r="F413" s="14"/>
    </row>
    <row r="414" spans="1:6" ht="12.75">
      <c r="A414" s="14"/>
      <c r="B414" s="199"/>
      <c r="C414" s="14"/>
      <c r="D414" s="14"/>
      <c r="E414" s="14"/>
      <c r="F414" s="14"/>
    </row>
    <row r="415" spans="1:6" ht="12.75">
      <c r="A415" s="14"/>
      <c r="B415" s="199"/>
      <c r="C415" s="14"/>
      <c r="D415" s="14"/>
      <c r="E415" s="14"/>
      <c r="F415" s="14"/>
    </row>
    <row r="416" spans="1:6" ht="12.75">
      <c r="A416" s="14"/>
      <c r="B416" s="199"/>
      <c r="C416" s="14"/>
      <c r="D416" s="14"/>
      <c r="E416" s="14"/>
      <c r="F416" s="14"/>
    </row>
    <row r="417" spans="1:6" ht="12.75">
      <c r="A417" s="14"/>
      <c r="B417" s="199"/>
      <c r="C417" s="14"/>
      <c r="D417" s="14"/>
      <c r="E417" s="14"/>
      <c r="F417" s="14"/>
    </row>
    <row r="418" spans="1:6" ht="12.75">
      <c r="A418" s="14"/>
      <c r="B418" s="199"/>
      <c r="C418" s="14"/>
      <c r="D418" s="14"/>
      <c r="E418" s="14"/>
      <c r="F418" s="14"/>
    </row>
    <row r="419" spans="1:6" ht="12.75">
      <c r="A419" s="14"/>
      <c r="B419" s="199"/>
      <c r="C419" s="14"/>
      <c r="D419" s="14"/>
      <c r="E419" s="14"/>
      <c r="F419" s="14"/>
    </row>
    <row r="420" spans="1:6" ht="12.75">
      <c r="A420" s="14"/>
      <c r="B420" s="199"/>
      <c r="C420" s="14"/>
      <c r="D420" s="14"/>
      <c r="E420" s="14"/>
      <c r="F420" s="14"/>
    </row>
    <row r="421" spans="1:6" ht="12.75">
      <c r="A421" s="14"/>
      <c r="B421" s="199"/>
      <c r="C421" s="14"/>
      <c r="D421" s="14"/>
      <c r="E421" s="14"/>
      <c r="F421" s="14"/>
    </row>
    <row r="422" spans="1:6" ht="12.75">
      <c r="A422" s="14"/>
      <c r="B422" s="199"/>
      <c r="C422" s="14"/>
      <c r="D422" s="14"/>
      <c r="E422" s="14"/>
      <c r="F422" s="14"/>
    </row>
    <row r="423" spans="1:6" ht="12.75">
      <c r="A423" s="14"/>
      <c r="B423" s="199"/>
      <c r="C423" s="14"/>
      <c r="D423" s="14"/>
      <c r="E423" s="14"/>
      <c r="F423" s="14"/>
    </row>
    <row r="424" spans="1:6" ht="12.75">
      <c r="A424" s="14"/>
      <c r="B424" s="199"/>
      <c r="C424" s="14"/>
      <c r="D424" s="14"/>
      <c r="E424" s="14"/>
      <c r="F424" s="14"/>
    </row>
    <row r="425" spans="1:6" ht="12.75">
      <c r="A425" s="14"/>
      <c r="B425" s="199"/>
      <c r="C425" s="14"/>
      <c r="D425" s="14"/>
      <c r="E425" s="14"/>
      <c r="F425" s="14"/>
    </row>
    <row r="426" spans="1:6" ht="12.75">
      <c r="A426" s="14"/>
      <c r="B426" s="199"/>
      <c r="C426" s="14"/>
      <c r="D426" s="14"/>
      <c r="E426" s="14"/>
      <c r="F426" s="14"/>
    </row>
    <row r="427" spans="1:6" ht="12.75">
      <c r="A427" s="14"/>
      <c r="B427" s="199"/>
      <c r="C427" s="14"/>
      <c r="D427" s="14"/>
      <c r="E427" s="14"/>
      <c r="F427" s="14"/>
    </row>
    <row r="428" spans="1:6" ht="12.75">
      <c r="A428" s="14"/>
      <c r="B428" s="199"/>
      <c r="C428" s="14"/>
      <c r="D428" s="14"/>
      <c r="E428" s="14"/>
      <c r="F428" s="14"/>
    </row>
    <row r="429" spans="1:6" ht="12.75">
      <c r="A429" s="14"/>
      <c r="B429" s="199"/>
      <c r="C429" s="14"/>
      <c r="D429" s="14"/>
      <c r="E429" s="14"/>
      <c r="F429" s="14"/>
    </row>
    <row r="430" spans="1:6" ht="12.75">
      <c r="A430" s="14"/>
      <c r="B430" s="199"/>
      <c r="C430" s="14"/>
      <c r="D430" s="14"/>
      <c r="E430" s="14"/>
      <c r="F430" s="14"/>
    </row>
    <row r="431" spans="1:6" ht="12.75">
      <c r="A431" s="14"/>
      <c r="B431" s="199"/>
      <c r="C431" s="14"/>
      <c r="D431" s="14"/>
      <c r="E431" s="14"/>
      <c r="F431" s="14"/>
    </row>
    <row r="432" spans="1:6" ht="12.75">
      <c r="A432" s="14"/>
      <c r="B432" s="199"/>
      <c r="C432" s="14"/>
      <c r="D432" s="14"/>
      <c r="E432" s="14"/>
      <c r="F432" s="14"/>
    </row>
    <row r="433" spans="1:6" ht="12.75">
      <c r="A433" s="14"/>
      <c r="B433" s="199"/>
      <c r="C433" s="14"/>
      <c r="D433" s="14"/>
      <c r="E433" s="14"/>
      <c r="F433" s="14"/>
    </row>
    <row r="434" spans="1:6" ht="12.75">
      <c r="A434" s="14"/>
      <c r="B434" s="199"/>
      <c r="C434" s="14"/>
      <c r="D434" s="14"/>
      <c r="E434" s="14"/>
      <c r="F434" s="14"/>
    </row>
    <row r="435" spans="1:6" ht="12.75">
      <c r="A435" s="14"/>
      <c r="B435" s="199"/>
      <c r="C435" s="14"/>
      <c r="D435" s="14"/>
      <c r="E435" s="14"/>
      <c r="F435" s="14"/>
    </row>
    <row r="436" spans="1:6" ht="12.75">
      <c r="A436" s="14"/>
      <c r="B436" s="199"/>
      <c r="C436" s="14"/>
      <c r="D436" s="14"/>
      <c r="E436" s="14"/>
      <c r="F436" s="14"/>
    </row>
    <row r="437" spans="1:6" ht="12.75">
      <c r="A437" s="14"/>
      <c r="B437" s="199"/>
      <c r="C437" s="14"/>
      <c r="D437" s="14"/>
      <c r="E437" s="14"/>
      <c r="F437" s="14"/>
    </row>
    <row r="438" spans="1:6" ht="12.75">
      <c r="A438" s="14"/>
      <c r="B438" s="199"/>
      <c r="C438" s="14"/>
      <c r="D438" s="14"/>
      <c r="E438" s="14"/>
      <c r="F438" s="14"/>
    </row>
    <row r="439" spans="1:6" ht="12.75">
      <c r="A439" s="14"/>
      <c r="B439" s="199"/>
      <c r="C439" s="14"/>
      <c r="D439" s="14"/>
      <c r="E439" s="14"/>
      <c r="F439" s="14"/>
    </row>
    <row r="440" spans="1:6" ht="12.75">
      <c r="A440" s="14"/>
      <c r="B440" s="199"/>
      <c r="C440" s="14"/>
      <c r="D440" s="14"/>
      <c r="E440" s="14"/>
      <c r="F440" s="14"/>
    </row>
    <row r="441" spans="1:6" ht="12.75">
      <c r="A441" s="14"/>
      <c r="B441" s="199"/>
      <c r="C441" s="14"/>
      <c r="D441" s="14"/>
      <c r="E441" s="14"/>
      <c r="F441" s="14"/>
    </row>
    <row r="442" spans="1:6" ht="12.75">
      <c r="A442" s="14"/>
      <c r="B442" s="199"/>
      <c r="C442" s="14"/>
      <c r="D442" s="14"/>
      <c r="E442" s="14"/>
      <c r="F442" s="14"/>
    </row>
    <row r="443" spans="1:6" ht="12.75">
      <c r="A443" s="14"/>
      <c r="B443" s="199"/>
      <c r="C443" s="14"/>
      <c r="D443" s="14"/>
      <c r="E443" s="14"/>
      <c r="F443" s="14"/>
    </row>
    <row r="444" spans="1:6" ht="12.75">
      <c r="A444" s="14"/>
      <c r="B444" s="199"/>
      <c r="C444" s="14"/>
      <c r="D444" s="14"/>
      <c r="E444" s="14"/>
      <c r="F444" s="14"/>
    </row>
    <row r="445" spans="1:6" ht="12.75">
      <c r="A445" s="14"/>
      <c r="B445" s="199"/>
      <c r="C445" s="14"/>
      <c r="D445" s="14"/>
      <c r="E445" s="14"/>
      <c r="F445" s="14"/>
    </row>
    <row r="446" spans="1:6" ht="12.75">
      <c r="A446" s="14"/>
      <c r="B446" s="199"/>
      <c r="C446" s="14"/>
      <c r="D446" s="14"/>
      <c r="E446" s="14"/>
      <c r="F446" s="14"/>
    </row>
    <row r="447" spans="1:6" ht="12.75">
      <c r="A447" s="14"/>
      <c r="B447" s="199"/>
      <c r="C447" s="14"/>
      <c r="D447" s="14"/>
      <c r="E447" s="14"/>
      <c r="F447" s="14"/>
    </row>
    <row r="448" spans="1:6" ht="12.75">
      <c r="A448" s="14"/>
      <c r="B448" s="199"/>
      <c r="C448" s="14"/>
      <c r="D448" s="14"/>
      <c r="E448" s="14"/>
      <c r="F448" s="14"/>
    </row>
    <row r="449" spans="1:6" ht="12.75">
      <c r="A449" s="14"/>
      <c r="B449" s="199"/>
      <c r="C449" s="14"/>
      <c r="D449" s="14"/>
      <c r="E449" s="14"/>
      <c r="F449" s="14"/>
    </row>
    <row r="450" spans="1:6" ht="12.75">
      <c r="A450" s="14"/>
      <c r="B450" s="199"/>
      <c r="C450" s="14"/>
      <c r="D450" s="14"/>
      <c r="E450" s="14"/>
      <c r="F450" s="14"/>
    </row>
    <row r="451" spans="1:6" ht="12.75">
      <c r="A451" s="14"/>
      <c r="B451" s="199"/>
      <c r="C451" s="14"/>
      <c r="D451" s="14"/>
      <c r="E451" s="14"/>
      <c r="F451" s="14"/>
    </row>
    <row r="452" spans="1:6" ht="12.75">
      <c r="A452" s="14"/>
      <c r="B452" s="199"/>
      <c r="C452" s="14"/>
      <c r="D452" s="14"/>
      <c r="E452" s="14"/>
      <c r="F452" s="14"/>
    </row>
    <row r="453" spans="1:6" ht="12.75">
      <c r="A453" s="14"/>
      <c r="B453" s="199"/>
      <c r="C453" s="14"/>
      <c r="D453" s="14"/>
      <c r="E453" s="14"/>
      <c r="F453" s="14"/>
    </row>
    <row r="454" spans="1:6" ht="12.75">
      <c r="A454" s="14"/>
      <c r="B454" s="199"/>
      <c r="C454" s="14"/>
      <c r="D454" s="14"/>
      <c r="E454" s="14"/>
      <c r="F454" s="14"/>
    </row>
    <row r="455" spans="1:6" ht="12.75">
      <c r="A455" s="14"/>
      <c r="B455" s="199"/>
      <c r="C455" s="14"/>
      <c r="D455" s="14"/>
      <c r="E455" s="14"/>
      <c r="F455" s="14"/>
    </row>
    <row r="456" spans="1:6" ht="12.75">
      <c r="A456" s="14"/>
      <c r="B456" s="199"/>
      <c r="C456" s="14"/>
      <c r="D456" s="14"/>
      <c r="E456" s="14"/>
      <c r="F456" s="14"/>
    </row>
    <row r="457" spans="1:6" ht="12.75">
      <c r="A457" s="14"/>
      <c r="B457" s="199"/>
      <c r="C457" s="14"/>
      <c r="D457" s="14"/>
      <c r="E457" s="14"/>
      <c r="F457" s="14"/>
    </row>
    <row r="458" spans="1:6" ht="12.75">
      <c r="A458" s="14"/>
      <c r="B458" s="199"/>
      <c r="C458" s="14"/>
      <c r="D458" s="14"/>
      <c r="E458" s="14"/>
      <c r="F458" s="14"/>
    </row>
    <row r="459" spans="1:6" ht="12.75">
      <c r="A459" s="14"/>
      <c r="B459" s="199"/>
      <c r="C459" s="14"/>
      <c r="D459" s="14"/>
      <c r="E459" s="14"/>
      <c r="F459" s="14"/>
    </row>
    <row r="460" spans="1:6" ht="12.75">
      <c r="A460" s="14"/>
      <c r="B460" s="199"/>
      <c r="C460" s="14"/>
      <c r="D460" s="14"/>
      <c r="E460" s="14"/>
      <c r="F460" s="14"/>
    </row>
    <row r="461" spans="1:6" ht="12.75">
      <c r="A461" s="14"/>
      <c r="B461" s="199"/>
      <c r="C461" s="14"/>
      <c r="D461" s="14"/>
      <c r="E461" s="14"/>
      <c r="F461" s="14"/>
    </row>
    <row r="462" spans="1:6" ht="12.75">
      <c r="A462" s="14"/>
      <c r="B462" s="199"/>
      <c r="C462" s="14"/>
      <c r="D462" s="14"/>
      <c r="E462" s="14"/>
      <c r="F462" s="14"/>
    </row>
    <row r="463" spans="1:6" ht="12.75">
      <c r="A463" s="14"/>
      <c r="B463" s="199"/>
      <c r="C463" s="14"/>
      <c r="D463" s="14"/>
      <c r="E463" s="14"/>
      <c r="F463" s="14"/>
    </row>
    <row r="464" spans="1:6" ht="12.75">
      <c r="A464" s="14"/>
      <c r="B464" s="199"/>
      <c r="C464" s="14"/>
      <c r="D464" s="14"/>
      <c r="E464" s="14"/>
      <c r="F464" s="14"/>
    </row>
    <row r="465" spans="1:6" ht="12.75">
      <c r="A465" s="14"/>
      <c r="B465" s="199"/>
      <c r="C465" s="14"/>
      <c r="D465" s="14"/>
      <c r="E465" s="14"/>
      <c r="F465" s="14"/>
    </row>
    <row r="466" spans="1:6" ht="12.75">
      <c r="A466" s="14"/>
      <c r="B466" s="199"/>
      <c r="C466" s="14"/>
      <c r="D466" s="14"/>
      <c r="E466" s="14"/>
      <c r="F466" s="14"/>
    </row>
    <row r="467" spans="1:6" ht="12.75">
      <c r="A467" s="14"/>
      <c r="B467" s="199"/>
      <c r="C467" s="14"/>
      <c r="D467" s="14"/>
      <c r="E467" s="14"/>
      <c r="F467" s="14"/>
    </row>
    <row r="468" spans="1:6" ht="12.75">
      <c r="A468" s="14"/>
      <c r="B468" s="199"/>
      <c r="C468" s="14"/>
      <c r="D468" s="14"/>
      <c r="E468" s="14"/>
      <c r="F468" s="14"/>
    </row>
    <row r="469" spans="1:6" ht="12.75">
      <c r="A469" s="14"/>
      <c r="B469" s="199"/>
      <c r="C469" s="14"/>
      <c r="D469" s="14"/>
      <c r="E469" s="14"/>
      <c r="F469" s="14"/>
    </row>
    <row r="470" spans="1:6" ht="12.75">
      <c r="A470" s="14"/>
      <c r="B470" s="199"/>
      <c r="C470" s="14"/>
      <c r="D470" s="14"/>
      <c r="E470" s="14"/>
      <c r="F470" s="14"/>
    </row>
    <row r="471" spans="1:6" ht="12.75">
      <c r="A471" s="14"/>
      <c r="B471" s="199"/>
      <c r="C471" s="14"/>
      <c r="D471" s="14"/>
      <c r="E471" s="14"/>
      <c r="F471" s="14"/>
    </row>
    <row r="472" spans="1:6" ht="12.75">
      <c r="A472" s="14"/>
      <c r="B472" s="199"/>
      <c r="C472" s="14"/>
      <c r="D472" s="14"/>
      <c r="E472" s="14"/>
      <c r="F472" s="14"/>
    </row>
    <row r="473" spans="1:6" ht="12.75">
      <c r="A473" s="14"/>
      <c r="B473" s="199"/>
      <c r="C473" s="14"/>
      <c r="D473" s="14"/>
      <c r="E473" s="14"/>
      <c r="F473" s="14"/>
    </row>
    <row r="474" spans="1:6" ht="12.75">
      <c r="A474" s="14"/>
      <c r="B474" s="199"/>
      <c r="C474" s="14"/>
      <c r="D474" s="14"/>
      <c r="E474" s="14"/>
      <c r="F474" s="14"/>
    </row>
    <row r="475" spans="1:6" ht="12.75">
      <c r="A475" s="14"/>
      <c r="B475" s="199"/>
      <c r="C475" s="14"/>
      <c r="D475" s="14"/>
      <c r="E475" s="14"/>
      <c r="F475" s="14"/>
    </row>
    <row r="476" spans="1:6" ht="12.75">
      <c r="A476" s="14"/>
      <c r="B476" s="199"/>
      <c r="C476" s="14"/>
      <c r="D476" s="14"/>
      <c r="E476" s="14"/>
      <c r="F476" s="14"/>
    </row>
    <row r="477" spans="1:6" ht="12.75">
      <c r="A477" s="14"/>
      <c r="B477" s="199"/>
      <c r="C477" s="14"/>
      <c r="D477" s="14"/>
      <c r="E477" s="14"/>
      <c r="F477" s="14"/>
    </row>
    <row r="478" spans="1:6" ht="12.75">
      <c r="A478" s="14"/>
      <c r="B478" s="199"/>
      <c r="C478" s="14"/>
      <c r="D478" s="14"/>
      <c r="E478" s="14"/>
      <c r="F478" s="14"/>
    </row>
    <row r="479" spans="1:6" ht="12.75">
      <c r="A479" s="14"/>
      <c r="B479" s="199"/>
      <c r="C479" s="14"/>
      <c r="D479" s="14"/>
      <c r="E479" s="14"/>
      <c r="F479" s="14"/>
    </row>
    <row r="480" spans="1:6" ht="12.75">
      <c r="A480" s="14"/>
      <c r="B480" s="199"/>
      <c r="C480" s="14"/>
      <c r="D480" s="14"/>
      <c r="E480" s="14"/>
      <c r="F480" s="14"/>
    </row>
    <row r="481" spans="1:6" ht="12.75">
      <c r="A481" s="14"/>
      <c r="B481" s="199"/>
      <c r="C481" s="14"/>
      <c r="D481" s="14"/>
      <c r="E481" s="14"/>
      <c r="F481" s="14"/>
    </row>
    <row r="482" spans="1:6" ht="12.75">
      <c r="A482" s="14"/>
      <c r="B482" s="199"/>
      <c r="C482" s="14"/>
      <c r="D482" s="14"/>
      <c r="E482" s="14"/>
      <c r="F482" s="14"/>
    </row>
    <row r="483" spans="1:6" ht="12.75">
      <c r="A483" s="14"/>
      <c r="B483" s="199"/>
      <c r="C483" s="14"/>
      <c r="D483" s="14"/>
      <c r="E483" s="14"/>
      <c r="F483" s="14"/>
    </row>
    <row r="484" spans="1:6" ht="12.75">
      <c r="A484" s="14"/>
      <c r="B484" s="199"/>
      <c r="C484" s="14"/>
      <c r="D484" s="14"/>
      <c r="E484" s="14"/>
      <c r="F484" s="14"/>
    </row>
    <row r="485" spans="1:6" ht="12.75">
      <c r="A485" s="14"/>
      <c r="B485" s="199"/>
      <c r="C485" s="14"/>
      <c r="D485" s="14"/>
      <c r="E485" s="14"/>
      <c r="F485" s="14"/>
    </row>
    <row r="486" spans="1:6" ht="12.75">
      <c r="A486" s="14"/>
      <c r="B486" s="199"/>
      <c r="C486" s="14"/>
      <c r="D486" s="14"/>
      <c r="E486" s="14"/>
      <c r="F486" s="14"/>
    </row>
    <row r="487" spans="1:6" ht="12.75">
      <c r="A487" s="14"/>
      <c r="B487" s="199"/>
      <c r="C487" s="14"/>
      <c r="D487" s="14"/>
      <c r="E487" s="14"/>
      <c r="F487" s="14"/>
    </row>
    <row r="488" spans="1:6" ht="12.75">
      <c r="A488" s="14"/>
      <c r="B488" s="199"/>
      <c r="C488" s="14"/>
      <c r="D488" s="14"/>
      <c r="E488" s="14"/>
      <c r="F488" s="14"/>
    </row>
    <row r="489" spans="1:6" ht="12.75">
      <c r="A489" s="14"/>
      <c r="B489" s="199"/>
      <c r="C489" s="14"/>
      <c r="D489" s="14"/>
      <c r="E489" s="14"/>
      <c r="F489" s="14"/>
    </row>
    <row r="490" spans="1:6" ht="12.75">
      <c r="A490" s="14"/>
      <c r="B490" s="199"/>
      <c r="C490" s="14"/>
      <c r="D490" s="14"/>
      <c r="E490" s="14"/>
      <c r="F490" s="14"/>
    </row>
    <row r="491" spans="1:6" ht="12.75">
      <c r="A491" s="14"/>
      <c r="B491" s="199"/>
      <c r="C491" s="14"/>
      <c r="D491" s="14"/>
      <c r="E491" s="14"/>
      <c r="F491" s="14"/>
    </row>
    <row r="492" spans="1:6" ht="12.75">
      <c r="A492" s="14"/>
      <c r="B492" s="199"/>
      <c r="C492" s="14"/>
      <c r="D492" s="14"/>
      <c r="E492" s="14"/>
      <c r="F492" s="14"/>
    </row>
    <row r="493" spans="1:6" ht="12.75">
      <c r="A493" s="14"/>
      <c r="B493" s="199"/>
      <c r="C493" s="14"/>
      <c r="D493" s="14"/>
      <c r="E493" s="14"/>
      <c r="F493" s="14"/>
    </row>
    <row r="494" spans="1:6" ht="12.75">
      <c r="A494" s="14"/>
      <c r="B494" s="199"/>
      <c r="C494" s="14"/>
      <c r="D494" s="14"/>
      <c r="E494" s="14"/>
      <c r="F494" s="14"/>
    </row>
    <row r="495" spans="1:6" ht="12.75">
      <c r="A495" s="14"/>
      <c r="B495" s="199"/>
      <c r="C495" s="14"/>
      <c r="D495" s="14"/>
      <c r="E495" s="14"/>
      <c r="F495" s="14"/>
    </row>
    <row r="496" spans="1:6" ht="12.75">
      <c r="A496" s="14"/>
      <c r="B496" s="199"/>
      <c r="C496" s="14"/>
      <c r="D496" s="14"/>
      <c r="E496" s="14"/>
      <c r="F496" s="14"/>
    </row>
    <row r="497" spans="1:6" ht="12.75">
      <c r="A497" s="14"/>
      <c r="B497" s="199"/>
      <c r="C497" s="14"/>
      <c r="D497" s="14"/>
      <c r="E497" s="14"/>
      <c r="F497" s="14"/>
    </row>
    <row r="498" spans="1:6" ht="12.75">
      <c r="A498" s="14"/>
      <c r="B498" s="199"/>
      <c r="C498" s="14"/>
      <c r="D498" s="14"/>
      <c r="E498" s="14"/>
      <c r="F498" s="14"/>
    </row>
    <row r="499" spans="1:6" ht="12.75">
      <c r="A499" s="14"/>
      <c r="B499" s="199"/>
      <c r="C499" s="14"/>
      <c r="D499" s="14"/>
      <c r="E499" s="14"/>
      <c r="F499" s="14"/>
    </row>
    <row r="500" spans="1:6" ht="12.75">
      <c r="A500" s="14"/>
      <c r="B500" s="199"/>
      <c r="C500" s="14"/>
      <c r="D500" s="14"/>
      <c r="E500" s="14"/>
      <c r="F500" s="14"/>
    </row>
    <row r="501" spans="1:6" ht="12.75">
      <c r="A501" s="14"/>
      <c r="B501" s="199"/>
      <c r="C501" s="14"/>
      <c r="D501" s="14"/>
      <c r="E501" s="14"/>
      <c r="F501" s="14"/>
    </row>
    <row r="502" spans="1:6" ht="12.75">
      <c r="A502" s="14"/>
      <c r="B502" s="199"/>
      <c r="C502" s="14"/>
      <c r="D502" s="14"/>
      <c r="E502" s="14"/>
      <c r="F502" s="14"/>
    </row>
    <row r="503" spans="1:6" ht="12.75">
      <c r="A503" s="14"/>
      <c r="B503" s="199"/>
      <c r="C503" s="14"/>
      <c r="D503" s="14"/>
      <c r="E503" s="14"/>
      <c r="F503" s="14"/>
    </row>
    <row r="504" spans="1:6" ht="12.75">
      <c r="A504" s="14"/>
      <c r="B504" s="199"/>
      <c r="C504" s="14"/>
      <c r="D504" s="14"/>
      <c r="E504" s="14"/>
      <c r="F504" s="14"/>
    </row>
    <row r="505" spans="1:6" ht="12.75">
      <c r="A505" s="14"/>
      <c r="B505" s="199"/>
      <c r="C505" s="14"/>
      <c r="D505" s="14"/>
      <c r="E505" s="14"/>
      <c r="F505" s="14"/>
    </row>
    <row r="506" spans="1:6" ht="12.75">
      <c r="A506" s="14"/>
      <c r="B506" s="199"/>
      <c r="C506" s="14"/>
      <c r="D506" s="14"/>
      <c r="E506" s="14"/>
      <c r="F506" s="14"/>
    </row>
    <row r="507" spans="1:6" ht="12.75">
      <c r="A507" s="14"/>
      <c r="B507" s="199"/>
      <c r="C507" s="14"/>
      <c r="D507" s="14"/>
      <c r="E507" s="14"/>
      <c r="F507" s="14"/>
    </row>
    <row r="508" spans="1:6" ht="12.75">
      <c r="A508" s="14"/>
      <c r="B508" s="199"/>
      <c r="C508" s="14"/>
      <c r="D508" s="14"/>
      <c r="E508" s="14"/>
      <c r="F508" s="14"/>
    </row>
    <row r="509" spans="1:6" ht="12.75">
      <c r="A509" s="14"/>
      <c r="B509" s="199"/>
      <c r="C509" s="14"/>
      <c r="D509" s="14"/>
      <c r="E509" s="14"/>
      <c r="F509" s="14"/>
    </row>
    <row r="510" spans="1:6" ht="12.75">
      <c r="A510" s="14"/>
      <c r="B510" s="199"/>
      <c r="C510" s="14"/>
      <c r="D510" s="14"/>
      <c r="E510" s="14"/>
      <c r="F510" s="14"/>
    </row>
    <row r="511" spans="1:6" ht="12.75">
      <c r="A511" s="14"/>
      <c r="B511" s="199"/>
      <c r="C511" s="14"/>
      <c r="D511" s="14"/>
      <c r="E511" s="14"/>
      <c r="F511" s="14"/>
    </row>
    <row r="512" spans="1:6" ht="12.75">
      <c r="A512" s="14"/>
      <c r="B512" s="199"/>
      <c r="C512" s="14"/>
      <c r="D512" s="14"/>
      <c r="E512" s="14"/>
      <c r="F512" s="14"/>
    </row>
    <row r="513" spans="1:6" ht="12.75">
      <c r="A513" s="14"/>
      <c r="B513" s="199"/>
      <c r="C513" s="14"/>
      <c r="D513" s="14"/>
      <c r="E513" s="14"/>
      <c r="F513" s="14"/>
    </row>
    <row r="514" spans="1:6" ht="12.75">
      <c r="A514" s="14"/>
      <c r="B514" s="199"/>
      <c r="C514" s="14"/>
      <c r="D514" s="14"/>
      <c r="E514" s="14"/>
      <c r="F514" s="14"/>
    </row>
    <row r="515" spans="1:6" ht="12.75">
      <c r="A515" s="14"/>
      <c r="B515" s="199"/>
      <c r="C515" s="14"/>
      <c r="D515" s="14"/>
      <c r="E515" s="14"/>
      <c r="F515" s="14"/>
    </row>
    <row r="516" spans="1:6" ht="12.75">
      <c r="A516" s="14"/>
      <c r="B516" s="199"/>
      <c r="C516" s="14"/>
      <c r="D516" s="14"/>
      <c r="E516" s="14"/>
      <c r="F516" s="14"/>
    </row>
    <row r="517" spans="1:6" ht="12.75">
      <c r="A517" s="14"/>
      <c r="B517" s="199"/>
      <c r="C517" s="14"/>
      <c r="D517" s="14"/>
      <c r="E517" s="14"/>
      <c r="F517" s="14"/>
    </row>
    <row r="518" spans="1:6" ht="12.75">
      <c r="A518" s="14"/>
      <c r="B518" s="199"/>
      <c r="C518" s="14"/>
      <c r="D518" s="14"/>
      <c r="E518" s="14"/>
      <c r="F518" s="14"/>
    </row>
    <row r="519" spans="1:6" ht="12.75">
      <c r="A519" s="14"/>
      <c r="B519" s="199"/>
      <c r="C519" s="14"/>
      <c r="D519" s="14"/>
      <c r="E519" s="14"/>
      <c r="F519" s="14"/>
    </row>
    <row r="520" spans="1:6" ht="12.75">
      <c r="A520" s="14"/>
      <c r="B520" s="199"/>
      <c r="C520" s="14"/>
      <c r="D520" s="14"/>
      <c r="E520" s="14"/>
      <c r="F520" s="14"/>
    </row>
    <row r="521" spans="1:6" ht="12.75">
      <c r="A521" s="14"/>
      <c r="B521" s="199"/>
      <c r="C521" s="14"/>
      <c r="D521" s="14"/>
      <c r="E521" s="14"/>
      <c r="F521" s="14"/>
    </row>
    <row r="522" spans="1:6" ht="12.75">
      <c r="A522" s="14"/>
      <c r="B522" s="199"/>
      <c r="C522" s="14"/>
      <c r="D522" s="14"/>
      <c r="E522" s="14"/>
      <c r="F522" s="14"/>
    </row>
    <row r="523" spans="1:6" ht="12.75">
      <c r="A523" s="14"/>
      <c r="B523" s="199"/>
      <c r="C523" s="14"/>
      <c r="D523" s="14"/>
      <c r="E523" s="14"/>
      <c r="F523" s="14"/>
    </row>
    <row r="524" spans="1:6" ht="12.75">
      <c r="A524" s="14"/>
      <c r="B524" s="199"/>
      <c r="C524" s="14"/>
      <c r="D524" s="14"/>
      <c r="E524" s="14"/>
      <c r="F524" s="14"/>
    </row>
    <row r="525" spans="1:6" ht="12.75">
      <c r="A525" s="14"/>
      <c r="B525" s="199"/>
      <c r="C525" s="14"/>
      <c r="D525" s="14"/>
      <c r="E525" s="14"/>
      <c r="F525" s="14"/>
    </row>
    <row r="526" spans="1:6" ht="12.75">
      <c r="A526" s="14"/>
      <c r="B526" s="199"/>
      <c r="C526" s="14"/>
      <c r="D526" s="14"/>
      <c r="E526" s="14"/>
      <c r="F526" s="14"/>
    </row>
    <row r="527" spans="1:6" ht="12.75">
      <c r="A527" s="14"/>
      <c r="B527" s="199"/>
      <c r="C527" s="14"/>
      <c r="D527" s="14"/>
      <c r="E527" s="14"/>
      <c r="F527" s="14"/>
    </row>
    <row r="528" spans="1:6" ht="12.75">
      <c r="A528" s="14"/>
      <c r="B528" s="199"/>
      <c r="C528" s="14"/>
      <c r="D528" s="14"/>
      <c r="E528" s="14"/>
      <c r="F528" s="14"/>
    </row>
    <row r="529" spans="1:6" ht="12.75">
      <c r="A529" s="14"/>
      <c r="B529" s="199"/>
      <c r="C529" s="14"/>
      <c r="D529" s="14"/>
      <c r="E529" s="14"/>
      <c r="F529" s="14"/>
    </row>
    <row r="530" spans="1:6" ht="12.75">
      <c r="A530" s="14"/>
      <c r="B530" s="199"/>
      <c r="C530" s="14"/>
      <c r="D530" s="14"/>
      <c r="E530" s="14"/>
      <c r="F530" s="14"/>
    </row>
    <row r="531" spans="1:6" ht="12.75">
      <c r="A531" s="14"/>
      <c r="B531" s="199"/>
      <c r="C531" s="14"/>
      <c r="D531" s="14"/>
      <c r="E531" s="14"/>
      <c r="F531" s="14"/>
    </row>
    <row r="532" spans="1:6" ht="12.75">
      <c r="A532" s="14"/>
      <c r="B532" s="199"/>
      <c r="C532" s="14"/>
      <c r="D532" s="14"/>
      <c r="E532" s="14"/>
      <c r="F532" s="14"/>
    </row>
    <row r="533" spans="1:6" ht="12.75">
      <c r="A533" s="14"/>
      <c r="B533" s="199"/>
      <c r="C533" s="14"/>
      <c r="D533" s="14"/>
      <c r="E533" s="14"/>
      <c r="F533" s="14"/>
    </row>
    <row r="534" spans="1:6" ht="12.75">
      <c r="A534" s="14"/>
      <c r="B534" s="199"/>
      <c r="C534" s="14"/>
      <c r="D534" s="14"/>
      <c r="E534" s="14"/>
      <c r="F534" s="14"/>
    </row>
    <row r="535" spans="1:6" ht="12.75">
      <c r="A535" s="14"/>
      <c r="B535" s="199"/>
      <c r="C535" s="14"/>
      <c r="D535" s="14"/>
      <c r="E535" s="14"/>
      <c r="F535" s="14"/>
    </row>
    <row r="536" spans="1:6" ht="12.75">
      <c r="A536" s="14"/>
      <c r="B536" s="199"/>
      <c r="C536" s="14"/>
      <c r="D536" s="14"/>
      <c r="E536" s="14"/>
      <c r="F536" s="14"/>
    </row>
    <row r="537" spans="1:6" ht="12.75">
      <c r="A537" s="14"/>
      <c r="B537" s="199"/>
      <c r="C537" s="14"/>
      <c r="D537" s="14"/>
      <c r="E537" s="14"/>
      <c r="F537" s="14"/>
    </row>
    <row r="538" spans="1:6" ht="12.75">
      <c r="A538" s="14"/>
      <c r="B538" s="199"/>
      <c r="C538" s="14"/>
      <c r="D538" s="14"/>
      <c r="E538" s="14"/>
      <c r="F538" s="14"/>
    </row>
    <row r="539" spans="1:6" ht="12.75">
      <c r="A539" s="14"/>
      <c r="B539" s="199"/>
      <c r="C539" s="14"/>
      <c r="D539" s="14"/>
      <c r="E539" s="14"/>
      <c r="F539" s="14"/>
    </row>
    <row r="540" spans="1:6" ht="12.75">
      <c r="A540" s="14"/>
      <c r="B540" s="199"/>
      <c r="C540" s="14"/>
      <c r="D540" s="14"/>
      <c r="E540" s="14"/>
      <c r="F540" s="14"/>
    </row>
    <row r="541" spans="1:6" ht="12.75">
      <c r="A541" s="14"/>
      <c r="B541" s="199"/>
      <c r="C541" s="14"/>
      <c r="D541" s="14"/>
      <c r="E541" s="14"/>
      <c r="F541" s="14"/>
    </row>
    <row r="542" spans="1:6" ht="12.75">
      <c r="A542" s="14"/>
      <c r="B542" s="199"/>
      <c r="C542" s="14"/>
      <c r="D542" s="14"/>
      <c r="E542" s="14"/>
      <c r="F542" s="14"/>
    </row>
    <row r="543" spans="1:6" ht="12.75">
      <c r="A543" s="14"/>
      <c r="B543" s="199"/>
      <c r="C543" s="14"/>
      <c r="D543" s="14"/>
      <c r="E543" s="14"/>
      <c r="F543" s="14"/>
    </row>
    <row r="544" spans="1:6" ht="12.75">
      <c r="A544" s="14"/>
      <c r="B544" s="199"/>
      <c r="C544" s="14"/>
      <c r="D544" s="14"/>
      <c r="E544" s="14"/>
      <c r="F544" s="14"/>
    </row>
    <row r="545" spans="1:6" ht="12.75">
      <c r="A545" s="14"/>
      <c r="B545" s="199"/>
      <c r="C545" s="14"/>
      <c r="D545" s="14"/>
      <c r="E545" s="14"/>
      <c r="F545" s="14"/>
    </row>
    <row r="546" spans="1:6" ht="12.75">
      <c r="A546" s="14"/>
      <c r="B546" s="199"/>
      <c r="C546" s="14"/>
      <c r="D546" s="14"/>
      <c r="E546" s="14"/>
      <c r="F546" s="14"/>
    </row>
    <row r="547" spans="1:6" ht="12.75">
      <c r="A547" s="14"/>
      <c r="B547" s="199"/>
      <c r="C547" s="14"/>
      <c r="D547" s="14"/>
      <c r="E547" s="14"/>
      <c r="F547" s="14"/>
    </row>
    <row r="548" spans="1:6" ht="12.75">
      <c r="A548" s="14"/>
      <c r="B548" s="199"/>
      <c r="C548" s="14"/>
      <c r="D548" s="14"/>
      <c r="E548" s="14"/>
      <c r="F548" s="14"/>
    </row>
    <row r="549" spans="1:6" ht="12.75">
      <c r="A549" s="14"/>
      <c r="B549" s="199"/>
      <c r="C549" s="14"/>
      <c r="D549" s="14"/>
      <c r="E549" s="14"/>
      <c r="F549" s="14"/>
    </row>
    <row r="550" spans="1:6" ht="12.75">
      <c r="A550" s="14"/>
      <c r="B550" s="199"/>
      <c r="C550" s="14"/>
      <c r="D550" s="14"/>
      <c r="E550" s="14"/>
      <c r="F550" s="14"/>
    </row>
    <row r="551" spans="1:6" ht="12.75">
      <c r="A551" s="14"/>
      <c r="B551" s="199"/>
      <c r="C551" s="14"/>
      <c r="D551" s="14"/>
      <c r="E551" s="14"/>
      <c r="F551" s="14"/>
    </row>
    <row r="552" spans="1:6" ht="12.75">
      <c r="A552" s="14"/>
      <c r="B552" s="199"/>
      <c r="C552" s="14"/>
      <c r="D552" s="14"/>
      <c r="E552" s="14"/>
      <c r="F552" s="14"/>
    </row>
    <row r="553" spans="1:6" ht="12.75">
      <c r="A553" s="14"/>
      <c r="B553" s="199"/>
      <c r="C553" s="14"/>
      <c r="D553" s="14"/>
      <c r="E553" s="14"/>
      <c r="F553" s="14"/>
    </row>
    <row r="554" spans="1:6" ht="12.75">
      <c r="A554" s="14"/>
      <c r="B554" s="199"/>
      <c r="C554" s="14"/>
      <c r="D554" s="14"/>
      <c r="E554" s="14"/>
      <c r="F554" s="14"/>
    </row>
    <row r="555" spans="1:6" ht="12.75">
      <c r="A555" s="14"/>
      <c r="B555" s="199"/>
      <c r="C555" s="14"/>
      <c r="D555" s="14"/>
      <c r="E555" s="14"/>
      <c r="F555" s="14"/>
    </row>
    <row r="556" spans="1:6" ht="12.75">
      <c r="A556" s="14"/>
      <c r="B556" s="199"/>
      <c r="C556" s="14"/>
      <c r="D556" s="14"/>
      <c r="E556" s="14"/>
      <c r="F556" s="14"/>
    </row>
    <row r="557" spans="1:6" ht="12.75">
      <c r="A557" s="14"/>
      <c r="B557" s="199"/>
      <c r="C557" s="14"/>
      <c r="D557" s="14"/>
      <c r="E557" s="14"/>
      <c r="F557" s="14"/>
    </row>
    <row r="558" spans="1:6" ht="12.75">
      <c r="A558" s="14"/>
      <c r="B558" s="199"/>
      <c r="C558" s="14"/>
      <c r="D558" s="14"/>
      <c r="E558" s="14"/>
      <c r="F558" s="14"/>
    </row>
    <row r="559" spans="1:6" ht="12.75">
      <c r="A559" s="14"/>
      <c r="B559" s="199"/>
      <c r="C559" s="14"/>
      <c r="D559" s="14"/>
      <c r="E559" s="14"/>
      <c r="F559" s="14"/>
    </row>
    <row r="560" spans="1:6" ht="12.75">
      <c r="A560" s="14"/>
      <c r="B560" s="199"/>
      <c r="C560" s="14"/>
      <c r="D560" s="14"/>
      <c r="E560" s="14"/>
      <c r="F560" s="14"/>
    </row>
    <row r="561" spans="1:6" ht="12.75">
      <c r="A561" s="14"/>
      <c r="B561" s="199"/>
      <c r="C561" s="14"/>
      <c r="D561" s="14"/>
      <c r="E561" s="14"/>
      <c r="F561" s="14"/>
    </row>
    <row r="562" spans="1:6" ht="12.75">
      <c r="A562" s="14"/>
      <c r="B562" s="199"/>
      <c r="C562" s="14"/>
      <c r="D562" s="14"/>
      <c r="E562" s="14"/>
      <c r="F562" s="14"/>
    </row>
    <row r="563" spans="1:6" ht="12.75">
      <c r="A563" s="14"/>
      <c r="B563" s="199"/>
      <c r="C563" s="14"/>
      <c r="D563" s="14"/>
      <c r="E563" s="14"/>
      <c r="F563" s="14"/>
    </row>
    <row r="564" spans="1:6" ht="12.75">
      <c r="A564" s="14"/>
      <c r="B564" s="199"/>
      <c r="C564" s="14"/>
      <c r="D564" s="14"/>
      <c r="E564" s="14"/>
      <c r="F564" s="14"/>
    </row>
    <row r="565" spans="1:6" ht="12.75">
      <c r="A565" s="14"/>
      <c r="B565" s="199"/>
      <c r="C565" s="14"/>
      <c r="D565" s="14"/>
      <c r="E565" s="14"/>
      <c r="F565" s="14"/>
    </row>
    <row r="566" spans="1:6" ht="12.75">
      <c r="A566" s="14"/>
      <c r="B566" s="199"/>
      <c r="C566" s="14"/>
      <c r="D566" s="14"/>
      <c r="E566" s="14"/>
      <c r="F566" s="14"/>
    </row>
    <row r="567" spans="1:6" ht="12.75">
      <c r="A567" s="14"/>
      <c r="B567" s="199"/>
      <c r="C567" s="14"/>
      <c r="D567" s="14"/>
      <c r="E567" s="14"/>
      <c r="F567" s="14"/>
    </row>
    <row r="568" spans="1:6" ht="12.75">
      <c r="A568" s="14"/>
      <c r="B568" s="199"/>
      <c r="C568" s="14"/>
      <c r="D568" s="14"/>
      <c r="E568" s="14"/>
      <c r="F568" s="14"/>
    </row>
    <row r="569" spans="1:6" ht="12.75">
      <c r="A569" s="14"/>
      <c r="B569" s="199"/>
      <c r="C569" s="14"/>
      <c r="D569" s="14"/>
      <c r="E569" s="14"/>
      <c r="F569" s="14"/>
    </row>
    <row r="570" spans="1:6" ht="12.75">
      <c r="A570" s="14"/>
      <c r="B570" s="199"/>
      <c r="C570" s="14"/>
      <c r="D570" s="14"/>
      <c r="E570" s="14"/>
      <c r="F570" s="14"/>
    </row>
    <row r="571" spans="1:6" ht="12.75">
      <c r="A571" s="14"/>
      <c r="B571" s="199"/>
      <c r="C571" s="14"/>
      <c r="D571" s="14"/>
      <c r="E571" s="14"/>
      <c r="F571" s="14"/>
    </row>
    <row r="572" spans="1:6" ht="12.75">
      <c r="A572" s="14"/>
      <c r="B572" s="199"/>
      <c r="C572" s="14"/>
      <c r="D572" s="14"/>
      <c r="E572" s="14"/>
      <c r="F572" s="14"/>
    </row>
    <row r="573" spans="1:6" ht="12.75">
      <c r="A573" s="14"/>
      <c r="B573" s="199"/>
      <c r="C573" s="14"/>
      <c r="D573" s="14"/>
      <c r="E573" s="14"/>
      <c r="F573" s="14"/>
    </row>
    <row r="574" spans="1:6" ht="12.75">
      <c r="A574" s="14"/>
      <c r="B574" s="199"/>
      <c r="C574" s="14"/>
      <c r="D574" s="14"/>
      <c r="E574" s="14"/>
      <c r="F574" s="14"/>
    </row>
    <row r="575" spans="1:6" ht="12.75">
      <c r="A575" s="14"/>
      <c r="B575" s="199"/>
      <c r="C575" s="14"/>
      <c r="D575" s="14"/>
      <c r="E575" s="14"/>
      <c r="F575" s="14"/>
    </row>
    <row r="576" spans="1:6" ht="12.75">
      <c r="A576" s="14"/>
      <c r="B576" s="199"/>
      <c r="C576" s="14"/>
      <c r="D576" s="14"/>
      <c r="E576" s="14"/>
      <c r="F576" s="14"/>
    </row>
    <row r="577" spans="1:6" ht="12.75">
      <c r="A577" s="14"/>
      <c r="B577" s="199"/>
      <c r="C577" s="14"/>
      <c r="D577" s="14"/>
      <c r="E577" s="14"/>
      <c r="F577" s="14"/>
    </row>
    <row r="578" spans="1:6" ht="12.75">
      <c r="A578" s="14"/>
      <c r="B578" s="199"/>
      <c r="C578" s="14"/>
      <c r="D578" s="14"/>
      <c r="E578" s="14"/>
      <c r="F578" s="14"/>
    </row>
    <row r="579" spans="1:6" ht="12.75">
      <c r="A579" s="14"/>
      <c r="B579" s="199"/>
      <c r="C579" s="14"/>
      <c r="D579" s="14"/>
      <c r="E579" s="14"/>
      <c r="F579" s="14"/>
    </row>
    <row r="580" spans="1:6" ht="12.75">
      <c r="A580" s="14"/>
      <c r="B580" s="199"/>
      <c r="C580" s="14"/>
      <c r="D580" s="14"/>
      <c r="E580" s="14"/>
      <c r="F580" s="14"/>
    </row>
    <row r="581" spans="1:6" ht="12.75">
      <c r="A581" s="14"/>
      <c r="B581" s="199"/>
      <c r="C581" s="14"/>
      <c r="D581" s="14"/>
      <c r="E581" s="14"/>
      <c r="F581" s="14"/>
    </row>
    <row r="582" spans="1:6" ht="12.75">
      <c r="A582" s="14"/>
      <c r="B582" s="199"/>
      <c r="C582" s="14"/>
      <c r="D582" s="14"/>
      <c r="E582" s="14"/>
      <c r="F582" s="14"/>
    </row>
    <row r="583" spans="1:6" ht="12.75">
      <c r="A583" s="14"/>
      <c r="B583" s="199"/>
      <c r="C583" s="14"/>
      <c r="D583" s="14"/>
      <c r="E583" s="14"/>
      <c r="F583" s="14"/>
    </row>
    <row r="584" spans="1:6" ht="12.75">
      <c r="A584" s="14"/>
      <c r="B584" s="199"/>
      <c r="C584" s="14"/>
      <c r="D584" s="14"/>
      <c r="E584" s="14"/>
      <c r="F584" s="14"/>
    </row>
    <row r="585" spans="1:6" ht="12.75">
      <c r="A585" s="14"/>
      <c r="B585" s="199"/>
      <c r="C585" s="14"/>
      <c r="D585" s="14"/>
      <c r="E585" s="14"/>
      <c r="F585" s="14"/>
    </row>
    <row r="586" spans="1:6" ht="12.75">
      <c r="A586" s="14"/>
      <c r="B586" s="199"/>
      <c r="C586" s="14"/>
      <c r="D586" s="14"/>
      <c r="E586" s="14"/>
      <c r="F586" s="14"/>
    </row>
    <row r="587" spans="1:6" ht="12.75">
      <c r="A587" s="14"/>
      <c r="B587" s="199"/>
      <c r="C587" s="14"/>
      <c r="D587" s="14"/>
      <c r="E587" s="14"/>
      <c r="F587" s="14"/>
    </row>
    <row r="588" spans="1:6" ht="12.75">
      <c r="A588" s="14"/>
      <c r="B588" s="199"/>
      <c r="C588" s="14"/>
      <c r="D588" s="14"/>
      <c r="E588" s="14"/>
      <c r="F588" s="14"/>
    </row>
    <row r="589" spans="1:6" ht="12.75">
      <c r="A589" s="14"/>
      <c r="B589" s="199"/>
      <c r="C589" s="14"/>
      <c r="D589" s="14"/>
      <c r="E589" s="14"/>
      <c r="F589" s="14"/>
    </row>
    <row r="590" spans="1:6" ht="12.75">
      <c r="A590" s="14"/>
      <c r="B590" s="199"/>
      <c r="C590" s="14"/>
      <c r="D590" s="14"/>
      <c r="E590" s="14"/>
      <c r="F590" s="14"/>
    </row>
    <row r="591" spans="1:6" ht="12.75">
      <c r="A591" s="14"/>
      <c r="B591" s="199"/>
      <c r="C591" s="14"/>
      <c r="D591" s="14"/>
      <c r="E591" s="14"/>
      <c r="F591" s="14"/>
    </row>
    <row r="592" spans="1:6" ht="12.75">
      <c r="A592" s="14"/>
      <c r="B592" s="199"/>
      <c r="C592" s="14"/>
      <c r="D592" s="14"/>
      <c r="E592" s="14"/>
      <c r="F592" s="14"/>
    </row>
    <row r="593" spans="1:6" ht="12.75">
      <c r="A593" s="14"/>
      <c r="B593" s="199"/>
      <c r="C593" s="14"/>
      <c r="D593" s="14"/>
      <c r="E593" s="14"/>
      <c r="F593" s="14"/>
    </row>
    <row r="594" spans="1:6" ht="12.75">
      <c r="A594" s="14"/>
      <c r="B594" s="199"/>
      <c r="C594" s="14"/>
      <c r="D594" s="14"/>
      <c r="E594" s="14"/>
      <c r="F594" s="14"/>
    </row>
    <row r="595" spans="1:6" ht="12.75">
      <c r="A595" s="14"/>
      <c r="B595" s="199"/>
      <c r="C595" s="14"/>
      <c r="D595" s="14"/>
      <c r="E595" s="14"/>
      <c r="F595" s="14"/>
    </row>
    <row r="596" spans="1:6" ht="12.75">
      <c r="A596" s="14"/>
      <c r="B596" s="199"/>
      <c r="C596" s="14"/>
      <c r="D596" s="14"/>
      <c r="E596" s="14"/>
      <c r="F596" s="14"/>
    </row>
    <row r="597" spans="1:6" ht="12.75">
      <c r="A597" s="14"/>
      <c r="B597" s="199"/>
      <c r="C597" s="14"/>
      <c r="D597" s="14"/>
      <c r="E597" s="14"/>
      <c r="F597" s="14"/>
    </row>
    <row r="598" spans="1:6" ht="12.75">
      <c r="A598" s="14"/>
      <c r="B598" s="199"/>
      <c r="C598" s="14"/>
      <c r="D598" s="14"/>
      <c r="E598" s="14"/>
      <c r="F598" s="14"/>
    </row>
    <row r="599" spans="1:6" ht="12.75">
      <c r="A599" s="14"/>
      <c r="B599" s="199"/>
      <c r="C599" s="14"/>
      <c r="D599" s="14"/>
      <c r="E599" s="14"/>
      <c r="F599" s="14"/>
    </row>
    <row r="600" spans="1:6" ht="12.75">
      <c r="A600" s="14"/>
      <c r="B600" s="199"/>
      <c r="C600" s="14"/>
      <c r="D600" s="14"/>
      <c r="E600" s="14"/>
      <c r="F600" s="14"/>
    </row>
    <row r="601" spans="1:6" ht="12.75">
      <c r="A601" s="14"/>
      <c r="B601" s="199"/>
      <c r="C601" s="14"/>
      <c r="D601" s="14"/>
      <c r="E601" s="14"/>
      <c r="F601" s="14"/>
    </row>
    <row r="602" spans="1:6" ht="12.75">
      <c r="A602" s="14"/>
      <c r="B602" s="199"/>
      <c r="C602" s="14"/>
      <c r="D602" s="14"/>
      <c r="E602" s="14"/>
      <c r="F602" s="14"/>
    </row>
    <row r="603" spans="1:6" ht="12.75">
      <c r="A603" s="14"/>
      <c r="B603" s="199"/>
      <c r="C603" s="14"/>
      <c r="D603" s="14"/>
      <c r="E603" s="14"/>
      <c r="F603" s="14"/>
    </row>
    <row r="604" spans="1:6" ht="12.75">
      <c r="A604" s="14"/>
      <c r="B604" s="199"/>
      <c r="C604" s="14"/>
      <c r="D604" s="14"/>
      <c r="E604" s="14"/>
      <c r="F604" s="14"/>
    </row>
    <row r="605" spans="1:6" ht="12.75">
      <c r="A605" s="14"/>
      <c r="B605" s="199"/>
      <c r="C605" s="14"/>
      <c r="D605" s="14"/>
      <c r="E605" s="14"/>
      <c r="F605" s="14"/>
    </row>
    <row r="606" spans="1:6" ht="12.75">
      <c r="A606" s="14"/>
      <c r="B606" s="199"/>
      <c r="C606" s="14"/>
      <c r="D606" s="14"/>
      <c r="E606" s="14"/>
      <c r="F606" s="14"/>
    </row>
    <row r="607" spans="1:6" ht="12.75">
      <c r="A607" s="14"/>
      <c r="B607" s="199"/>
      <c r="C607" s="14"/>
      <c r="D607" s="14"/>
      <c r="E607" s="14"/>
      <c r="F607" s="14"/>
    </row>
    <row r="608" spans="1:6" ht="12.75">
      <c r="A608" s="14"/>
      <c r="B608" s="199"/>
      <c r="C608" s="14"/>
      <c r="D608" s="14"/>
      <c r="E608" s="14"/>
      <c r="F608" s="14"/>
    </row>
    <row r="609" spans="1:6" ht="12.75">
      <c r="A609" s="14"/>
      <c r="B609" s="199"/>
      <c r="C609" s="14"/>
      <c r="D609" s="14"/>
      <c r="E609" s="14"/>
      <c r="F609" s="14"/>
    </row>
    <row r="610" spans="1:6" ht="12.75">
      <c r="A610" s="14"/>
      <c r="B610" s="199"/>
      <c r="C610" s="14"/>
      <c r="D610" s="14"/>
      <c r="E610" s="14"/>
      <c r="F610" s="14"/>
    </row>
    <row r="611" spans="1:6" ht="12.75">
      <c r="A611" s="14"/>
      <c r="B611" s="199"/>
      <c r="C611" s="14"/>
      <c r="D611" s="14"/>
      <c r="E611" s="14"/>
      <c r="F611" s="14"/>
    </row>
    <row r="612" spans="1:6" ht="12.75">
      <c r="A612" s="14"/>
      <c r="B612" s="199"/>
      <c r="C612" s="14"/>
      <c r="D612" s="14"/>
      <c r="E612" s="14"/>
      <c r="F612" s="14"/>
    </row>
    <row r="613" spans="1:6" ht="12.75">
      <c r="A613" s="14"/>
      <c r="B613" s="199"/>
      <c r="C613" s="14"/>
      <c r="D613" s="14"/>
      <c r="E613" s="14"/>
      <c r="F613" s="14"/>
    </row>
    <row r="614" spans="1:6" ht="12.75">
      <c r="A614" s="14"/>
      <c r="B614" s="199"/>
      <c r="C614" s="14"/>
      <c r="D614" s="14"/>
      <c r="E614" s="14"/>
      <c r="F614" s="14"/>
    </row>
    <row r="615" spans="1:6" ht="12.75">
      <c r="A615" s="14"/>
      <c r="B615" s="199"/>
      <c r="C615" s="14"/>
      <c r="D615" s="14"/>
      <c r="E615" s="14"/>
      <c r="F615" s="14"/>
    </row>
    <row r="616" spans="1:6" ht="12.75">
      <c r="A616" s="14"/>
      <c r="B616" s="199"/>
      <c r="C616" s="14"/>
      <c r="D616" s="14"/>
      <c r="E616" s="14"/>
      <c r="F616" s="14"/>
    </row>
    <row r="617" spans="1:6" ht="12.75">
      <c r="A617" s="14"/>
      <c r="B617" s="199"/>
      <c r="C617" s="14"/>
      <c r="D617" s="14"/>
      <c r="E617" s="14"/>
      <c r="F617" s="14"/>
    </row>
    <row r="618" spans="1:6" ht="12.75">
      <c r="A618" s="14"/>
      <c r="B618" s="199"/>
      <c r="C618" s="14"/>
      <c r="D618" s="14"/>
      <c r="E618" s="14"/>
      <c r="F618" s="14"/>
    </row>
    <row r="619" spans="1:6" ht="12.75">
      <c r="A619" s="14"/>
      <c r="B619" s="199"/>
      <c r="C619" s="14"/>
      <c r="D619" s="14"/>
      <c r="E619" s="14"/>
      <c r="F619" s="14"/>
    </row>
    <row r="620" spans="1:6" ht="12.75">
      <c r="A620" s="14"/>
      <c r="B620" s="199"/>
      <c r="C620" s="14"/>
      <c r="D620" s="14"/>
      <c r="E620" s="14"/>
      <c r="F620" s="14"/>
    </row>
    <row r="621" spans="1:6" ht="12.75">
      <c r="A621" s="14"/>
      <c r="B621" s="199"/>
      <c r="C621" s="14"/>
      <c r="D621" s="14"/>
      <c r="E621" s="14"/>
      <c r="F621" s="14"/>
    </row>
    <row r="622" spans="1:6" ht="12.75">
      <c r="A622" s="14"/>
      <c r="B622" s="199"/>
      <c r="C622" s="14"/>
      <c r="D622" s="14"/>
      <c r="E622" s="14"/>
      <c r="F622" s="14"/>
    </row>
    <row r="623" spans="1:6" ht="12.75">
      <c r="A623" s="14"/>
      <c r="B623" s="199"/>
      <c r="C623" s="14"/>
      <c r="D623" s="14"/>
      <c r="E623" s="14"/>
      <c r="F623" s="14"/>
    </row>
    <row r="624" spans="1:6" ht="12.75">
      <c r="A624" s="14"/>
      <c r="B624" s="199"/>
      <c r="C624" s="14"/>
      <c r="D624" s="14"/>
      <c r="E624" s="14"/>
      <c r="F624" s="14"/>
    </row>
    <row r="625" spans="1:6" ht="12.75">
      <c r="A625" s="14"/>
      <c r="B625" s="199"/>
      <c r="C625" s="14"/>
      <c r="D625" s="14"/>
      <c r="E625" s="14"/>
      <c r="F625" s="14"/>
    </row>
    <row r="626" spans="1:6" ht="12.75">
      <c r="A626" s="14"/>
      <c r="B626" s="199"/>
      <c r="C626" s="14"/>
      <c r="D626" s="14"/>
      <c r="E626" s="14"/>
      <c r="F626" s="14"/>
    </row>
    <row r="627" spans="1:6" ht="12.75">
      <c r="A627" s="14"/>
      <c r="B627" s="199"/>
      <c r="C627" s="14"/>
      <c r="D627" s="14"/>
      <c r="E627" s="14"/>
      <c r="F627" s="14"/>
    </row>
    <row r="628" spans="1:6" ht="12.75">
      <c r="A628" s="14"/>
      <c r="B628" s="199"/>
      <c r="C628" s="14"/>
      <c r="D628" s="14"/>
      <c r="E628" s="14"/>
      <c r="F628" s="14"/>
    </row>
    <row r="629" spans="1:6" ht="12.75">
      <c r="A629" s="14"/>
      <c r="B629" s="199"/>
      <c r="C629" s="14"/>
      <c r="D629" s="14"/>
      <c r="E629" s="14"/>
      <c r="F629" s="14"/>
    </row>
    <row r="630" spans="1:6" ht="12.75">
      <c r="A630" s="14"/>
      <c r="B630" s="199"/>
      <c r="C630" s="14"/>
      <c r="D630" s="14"/>
      <c r="E630" s="14"/>
      <c r="F630" s="14"/>
    </row>
    <row r="631" spans="1:6" ht="12.75">
      <c r="A631" s="14"/>
      <c r="B631" s="199"/>
      <c r="C631" s="14"/>
      <c r="D631" s="14"/>
      <c r="E631" s="14"/>
      <c r="F631" s="14"/>
    </row>
    <row r="632" spans="1:6" ht="12.75">
      <c r="A632" s="14"/>
      <c r="B632" s="199"/>
      <c r="C632" s="14"/>
      <c r="D632" s="14"/>
      <c r="E632" s="14"/>
      <c r="F632" s="14"/>
    </row>
    <row r="633" spans="1:6" ht="12.75">
      <c r="A633" s="14"/>
      <c r="B633" s="199"/>
      <c r="C633" s="14"/>
      <c r="D633" s="14"/>
      <c r="E633" s="14"/>
      <c r="F633" s="14"/>
    </row>
    <row r="634" spans="1:6" ht="12.75">
      <c r="A634" s="14"/>
      <c r="B634" s="199"/>
      <c r="C634" s="14"/>
      <c r="D634" s="14"/>
      <c r="E634" s="14"/>
      <c r="F634" s="14"/>
    </row>
    <row r="635" spans="1:6" ht="12.75">
      <c r="A635" s="14"/>
      <c r="B635" s="199"/>
      <c r="C635" s="14"/>
      <c r="D635" s="14"/>
      <c r="E635" s="14"/>
      <c r="F635" s="14"/>
    </row>
    <row r="636" spans="1:6" ht="12.75">
      <c r="A636" s="14"/>
      <c r="B636" s="199"/>
      <c r="C636" s="14"/>
      <c r="D636" s="14"/>
      <c r="E636" s="14"/>
      <c r="F636" s="14"/>
    </row>
    <row r="637" spans="1:6" ht="12.75">
      <c r="A637" s="14"/>
      <c r="B637" s="199"/>
      <c r="C637" s="14"/>
      <c r="D637" s="14"/>
      <c r="E637" s="14"/>
      <c r="F637" s="14"/>
    </row>
    <row r="638" spans="1:6" ht="12.75">
      <c r="A638" s="14"/>
      <c r="B638" s="199"/>
      <c r="C638" s="14"/>
      <c r="D638" s="14"/>
      <c r="E638" s="14"/>
      <c r="F638" s="14"/>
    </row>
    <row r="639" spans="1:6" ht="12.75">
      <c r="A639" s="14"/>
      <c r="B639" s="199"/>
      <c r="C639" s="14"/>
      <c r="D639" s="14"/>
      <c r="E639" s="14"/>
      <c r="F639" s="14"/>
    </row>
    <row r="640" spans="1:6" ht="12.75">
      <c r="A640" s="14"/>
      <c r="B640" s="199"/>
      <c r="C640" s="14"/>
      <c r="D640" s="14"/>
      <c r="E640" s="14"/>
      <c r="F640" s="14"/>
    </row>
    <row r="641" spans="1:6" ht="12.75">
      <c r="A641" s="14"/>
      <c r="B641" s="199"/>
      <c r="C641" s="14"/>
      <c r="D641" s="14"/>
      <c r="E641" s="14"/>
      <c r="F641" s="14"/>
    </row>
    <row r="642" spans="1:6" ht="12.75">
      <c r="A642" s="14"/>
      <c r="B642" s="199"/>
      <c r="C642" s="14"/>
      <c r="D642" s="14"/>
      <c r="E642" s="14"/>
      <c r="F642" s="14"/>
    </row>
    <row r="643" spans="1:6" ht="12.75">
      <c r="A643" s="14"/>
      <c r="B643" s="199"/>
      <c r="C643" s="14"/>
      <c r="D643" s="14"/>
      <c r="E643" s="14"/>
      <c r="F643" s="14"/>
    </row>
    <row r="644" spans="1:6" ht="12.75">
      <c r="A644" s="14"/>
      <c r="B644" s="199"/>
      <c r="C644" s="14"/>
      <c r="D644" s="14"/>
      <c r="E644" s="14"/>
      <c r="F644" s="14"/>
    </row>
    <row r="645" spans="1:6" ht="12.75">
      <c r="A645" s="14"/>
      <c r="B645" s="199"/>
      <c r="C645" s="14"/>
      <c r="D645" s="14"/>
      <c r="E645" s="14"/>
      <c r="F645" s="14"/>
    </row>
    <row r="646" spans="1:6" ht="12.75">
      <c r="A646" s="14"/>
      <c r="B646" s="199"/>
      <c r="C646" s="14"/>
      <c r="D646" s="14"/>
      <c r="E646" s="14"/>
      <c r="F646" s="14"/>
    </row>
    <row r="647" spans="1:6" ht="12.75">
      <c r="A647" s="14"/>
      <c r="B647" s="199"/>
      <c r="C647" s="14"/>
      <c r="D647" s="14"/>
      <c r="E647" s="14"/>
      <c r="F647" s="14"/>
    </row>
    <row r="648" spans="1:6" ht="12.75">
      <c r="A648" s="14"/>
      <c r="B648" s="199"/>
      <c r="C648" s="14"/>
      <c r="D648" s="14"/>
      <c r="E648" s="14"/>
      <c r="F648" s="14"/>
    </row>
    <row r="649" spans="1:6" ht="12.75">
      <c r="A649" s="14"/>
      <c r="B649" s="199"/>
      <c r="C649" s="14"/>
      <c r="D649" s="14"/>
      <c r="E649" s="14"/>
      <c r="F649" s="14"/>
    </row>
    <row r="650" spans="1:6" ht="12.75">
      <c r="A650" s="14"/>
      <c r="B650" s="199"/>
      <c r="C650" s="14"/>
      <c r="D650" s="14"/>
      <c r="E650" s="14"/>
      <c r="F650" s="14"/>
    </row>
    <row r="651" spans="1:6" ht="12.75">
      <c r="A651" s="14"/>
      <c r="B651" s="199"/>
      <c r="C651" s="14"/>
      <c r="D651" s="14"/>
      <c r="E651" s="14"/>
      <c r="F651" s="14"/>
    </row>
    <row r="652" spans="1:6" ht="12.75">
      <c r="A652" s="14"/>
      <c r="B652" s="199"/>
      <c r="C652" s="14"/>
      <c r="D652" s="14"/>
      <c r="E652" s="14"/>
      <c r="F652" s="14"/>
    </row>
    <row r="653" spans="1:6" ht="12.75">
      <c r="A653" s="14"/>
      <c r="B653" s="199"/>
      <c r="C653" s="14"/>
      <c r="D653" s="14"/>
      <c r="E653" s="14"/>
      <c r="F653" s="14"/>
    </row>
    <row r="654" spans="1:6" ht="12.75">
      <c r="A654" s="14"/>
      <c r="B654" s="199"/>
      <c r="C654" s="14"/>
      <c r="D654" s="14"/>
      <c r="E654" s="14"/>
      <c r="F654" s="14"/>
    </row>
    <row r="655" spans="1:6" ht="12.75">
      <c r="A655" s="14"/>
      <c r="B655" s="199"/>
      <c r="C655" s="14"/>
      <c r="D655" s="14"/>
      <c r="E655" s="14"/>
      <c r="F655" s="14"/>
    </row>
    <row r="656" spans="1:6" ht="12.75">
      <c r="A656" s="14"/>
      <c r="B656" s="199"/>
      <c r="C656" s="14"/>
      <c r="D656" s="14"/>
      <c r="E656" s="14"/>
      <c r="F656" s="14"/>
    </row>
    <row r="657" spans="1:6" ht="12.75">
      <c r="A657" s="14"/>
      <c r="B657" s="199"/>
      <c r="C657" s="14"/>
      <c r="D657" s="14"/>
      <c r="E657" s="14"/>
      <c r="F657" s="14"/>
    </row>
    <row r="658" spans="1:6" ht="12.75">
      <c r="A658" s="14"/>
      <c r="B658" s="199"/>
      <c r="C658" s="14"/>
      <c r="D658" s="14"/>
      <c r="E658" s="14"/>
      <c r="F658" s="14"/>
    </row>
    <row r="659" spans="1:6" ht="12.75">
      <c r="A659" s="14"/>
      <c r="B659" s="199"/>
      <c r="C659" s="14"/>
      <c r="D659" s="14"/>
      <c r="E659" s="14"/>
      <c r="F659" s="14"/>
    </row>
    <row r="660" spans="1:6" ht="12.75">
      <c r="A660" s="14"/>
      <c r="B660" s="199"/>
      <c r="C660" s="14"/>
      <c r="D660" s="14"/>
      <c r="E660" s="14"/>
      <c r="F660" s="14"/>
    </row>
    <row r="661" spans="1:6" ht="12.75">
      <c r="A661" s="14"/>
      <c r="B661" s="199"/>
      <c r="C661" s="14"/>
      <c r="D661" s="14"/>
      <c r="E661" s="14"/>
      <c r="F661" s="14"/>
    </row>
    <row r="662" spans="1:6" ht="12.75">
      <c r="A662" s="14"/>
      <c r="B662" s="199"/>
      <c r="C662" s="14"/>
      <c r="D662" s="14"/>
      <c r="E662" s="14"/>
      <c r="F662" s="14"/>
    </row>
    <row r="663" spans="1:6" ht="12.75">
      <c r="A663" s="14"/>
      <c r="B663" s="199"/>
      <c r="C663" s="14"/>
      <c r="D663" s="14"/>
      <c r="E663" s="14"/>
      <c r="F663" s="14"/>
    </row>
    <row r="664" spans="1:6" ht="12.75">
      <c r="A664" s="14"/>
      <c r="B664" s="199"/>
      <c r="C664" s="14"/>
      <c r="D664" s="14"/>
      <c r="E664" s="14"/>
      <c r="F664" s="14"/>
    </row>
    <row r="665" spans="1:6" ht="12.75">
      <c r="A665" s="14"/>
      <c r="B665" s="199"/>
      <c r="C665" s="14"/>
      <c r="D665" s="14"/>
      <c r="E665" s="14"/>
      <c r="F665" s="14"/>
    </row>
    <row r="666" spans="1:6" ht="12.75">
      <c r="A666" s="14"/>
      <c r="B666" s="199"/>
      <c r="C666" s="14"/>
      <c r="D666" s="14"/>
      <c r="E666" s="14"/>
      <c r="F666" s="14"/>
    </row>
    <row r="667" spans="1:6" ht="12.75">
      <c r="A667" s="14"/>
      <c r="B667" s="199"/>
      <c r="C667" s="14"/>
      <c r="D667" s="14"/>
      <c r="E667" s="14"/>
      <c r="F667" s="14"/>
    </row>
    <row r="668" spans="1:6" ht="12.75">
      <c r="A668" s="14"/>
      <c r="B668" s="199"/>
      <c r="C668" s="14"/>
      <c r="D668" s="14"/>
      <c r="E668" s="14"/>
      <c r="F668" s="14"/>
    </row>
    <row r="669" spans="1:6" ht="12.75">
      <c r="A669" s="14"/>
      <c r="B669" s="199"/>
      <c r="C669" s="14"/>
      <c r="D669" s="14"/>
      <c r="E669" s="14"/>
      <c r="F669" s="14"/>
    </row>
    <row r="670" spans="1:6" ht="12.75">
      <c r="A670" s="14"/>
      <c r="B670" s="199"/>
      <c r="C670" s="14"/>
      <c r="D670" s="14"/>
      <c r="E670" s="14"/>
      <c r="F670" s="14"/>
    </row>
    <row r="671" spans="1:6" ht="12.75">
      <c r="A671" s="14"/>
      <c r="B671" s="199"/>
      <c r="C671" s="14"/>
      <c r="D671" s="14"/>
      <c r="E671" s="14"/>
      <c r="F671" s="14"/>
    </row>
    <row r="672" spans="1:6" ht="12.75">
      <c r="A672" s="14"/>
      <c r="B672" s="199"/>
      <c r="C672" s="14"/>
      <c r="D672" s="14"/>
      <c r="E672" s="14"/>
      <c r="F672" s="14"/>
    </row>
    <row r="673" spans="1:6" ht="12.75">
      <c r="A673" s="14"/>
      <c r="B673" s="199"/>
      <c r="C673" s="14"/>
      <c r="D673" s="14"/>
      <c r="E673" s="14"/>
      <c r="F673" s="14"/>
    </row>
    <row r="674" spans="1:6" ht="12.75">
      <c r="A674" s="14"/>
      <c r="B674" s="199"/>
      <c r="C674" s="14"/>
      <c r="D674" s="14"/>
      <c r="E674" s="14"/>
      <c r="F674" s="14"/>
    </row>
    <row r="675" spans="1:6" ht="12.75">
      <c r="A675" s="14"/>
      <c r="B675" s="199"/>
      <c r="C675" s="14"/>
      <c r="D675" s="14"/>
      <c r="E675" s="14"/>
      <c r="F675" s="14"/>
    </row>
    <row r="676" spans="1:6" ht="12.75">
      <c r="A676" s="14"/>
      <c r="B676" s="199"/>
      <c r="C676" s="14"/>
      <c r="D676" s="14"/>
      <c r="E676" s="14"/>
      <c r="F676" s="14"/>
    </row>
    <row r="677" spans="1:6" ht="12.75">
      <c r="A677" s="14"/>
      <c r="B677" s="199"/>
      <c r="C677" s="14"/>
      <c r="D677" s="14"/>
      <c r="E677" s="14"/>
      <c r="F677" s="14"/>
    </row>
    <row r="678" spans="1:6" ht="12.75">
      <c r="A678" s="14"/>
      <c r="B678" s="199"/>
      <c r="C678" s="14"/>
      <c r="D678" s="14"/>
      <c r="E678" s="14"/>
      <c r="F678" s="14"/>
    </row>
    <row r="679" spans="1:6" ht="12.75">
      <c r="A679" s="14"/>
      <c r="B679" s="199"/>
      <c r="C679" s="14"/>
      <c r="D679" s="14"/>
      <c r="E679" s="14"/>
      <c r="F679" s="14"/>
    </row>
    <row r="680" spans="1:6" ht="12.75">
      <c r="A680" s="14"/>
      <c r="B680" s="199"/>
      <c r="C680" s="14"/>
      <c r="D680" s="14"/>
      <c r="E680" s="14"/>
      <c r="F680" s="14"/>
    </row>
    <row r="681" spans="1:6" ht="12.75">
      <c r="A681" s="14"/>
      <c r="B681" s="199"/>
      <c r="C681" s="14"/>
      <c r="D681" s="14"/>
      <c r="E681" s="14"/>
      <c r="F681" s="14"/>
    </row>
    <row r="682" spans="1:6" ht="12.75">
      <c r="A682" s="14"/>
      <c r="B682" s="199"/>
      <c r="C682" s="14"/>
      <c r="D682" s="14"/>
      <c r="E682" s="14"/>
      <c r="F682" s="14"/>
    </row>
    <row r="683" spans="1:6" ht="12.75">
      <c r="A683" s="14"/>
      <c r="B683" s="199"/>
      <c r="C683" s="14"/>
      <c r="D683" s="14"/>
      <c r="E683" s="14"/>
      <c r="F683" s="14"/>
    </row>
    <row r="684" spans="1:6" ht="12.75">
      <c r="A684" s="14"/>
      <c r="B684" s="199"/>
      <c r="C684" s="14"/>
      <c r="D684" s="14"/>
      <c r="E684" s="14"/>
      <c r="F684" s="14"/>
    </row>
    <row r="685" spans="1:6" ht="12.75">
      <c r="A685" s="14"/>
      <c r="B685" s="199"/>
      <c r="C685" s="14"/>
      <c r="D685" s="14"/>
      <c r="E685" s="14"/>
      <c r="F685" s="14"/>
    </row>
    <row r="686" spans="1:6" ht="12.75">
      <c r="A686" s="14"/>
      <c r="B686" s="199"/>
      <c r="C686" s="14"/>
      <c r="D686" s="14"/>
      <c r="E686" s="14"/>
      <c r="F686" s="14"/>
    </row>
    <row r="687" spans="1:6" ht="12.75">
      <c r="A687" s="14"/>
      <c r="B687" s="199"/>
      <c r="C687" s="14"/>
      <c r="D687" s="14"/>
      <c r="E687" s="14"/>
      <c r="F687" s="14"/>
    </row>
    <row r="688" spans="1:6" ht="12.75">
      <c r="A688" s="14"/>
      <c r="B688" s="199"/>
      <c r="C688" s="14"/>
      <c r="D688" s="14"/>
      <c r="E688" s="14"/>
      <c r="F688" s="14"/>
    </row>
    <row r="689" spans="1:6" ht="12.75">
      <c r="A689" s="14"/>
      <c r="B689" s="199"/>
      <c r="C689" s="14"/>
      <c r="D689" s="14"/>
      <c r="E689" s="14"/>
      <c r="F689" s="14"/>
    </row>
    <row r="690" spans="1:6" ht="12.75">
      <c r="A690" s="14"/>
      <c r="B690" s="199"/>
      <c r="C690" s="14"/>
      <c r="D690" s="14"/>
      <c r="E690" s="14"/>
      <c r="F690" s="14"/>
    </row>
    <row r="691" spans="1:6" ht="12.75">
      <c r="A691" s="14"/>
      <c r="B691" s="199"/>
      <c r="C691" s="14"/>
      <c r="D691" s="14"/>
      <c r="E691" s="14"/>
      <c r="F691" s="14"/>
    </row>
    <row r="692" spans="1:6" ht="12.75">
      <c r="A692" s="14"/>
      <c r="B692" s="199"/>
      <c r="C692" s="14"/>
      <c r="D692" s="14"/>
      <c r="E692" s="14"/>
      <c r="F692" s="14"/>
    </row>
    <row r="693" spans="1:6" ht="12.75">
      <c r="A693" s="14"/>
      <c r="B693" s="199"/>
      <c r="C693" s="14"/>
      <c r="D693" s="14"/>
      <c r="E693" s="14"/>
      <c r="F693" s="14"/>
    </row>
    <row r="694" spans="1:6" ht="12.75">
      <c r="A694" s="14"/>
      <c r="B694" s="199"/>
      <c r="C694" s="14"/>
      <c r="D694" s="14"/>
      <c r="E694" s="14"/>
      <c r="F694" s="14"/>
    </row>
    <row r="695" spans="1:6" ht="12.75">
      <c r="A695" s="14"/>
      <c r="B695" s="199"/>
      <c r="C695" s="14"/>
      <c r="D695" s="14"/>
      <c r="E695" s="14"/>
      <c r="F695" s="14"/>
    </row>
    <row r="696" spans="1:6" ht="12.75">
      <c r="A696" s="14"/>
      <c r="B696" s="199"/>
      <c r="C696" s="14"/>
      <c r="D696" s="14"/>
      <c r="E696" s="14"/>
      <c r="F696" s="14"/>
    </row>
    <row r="697" spans="1:6" ht="12.75">
      <c r="A697" s="14"/>
      <c r="B697" s="199"/>
      <c r="C697" s="14"/>
      <c r="D697" s="14"/>
      <c r="E697" s="14"/>
      <c r="F697" s="14"/>
    </row>
    <row r="698" spans="1:6" ht="12.75">
      <c r="A698" s="14"/>
      <c r="B698" s="199"/>
      <c r="C698" s="14"/>
      <c r="D698" s="14"/>
      <c r="E698" s="14"/>
      <c r="F698" s="14"/>
    </row>
    <row r="699" spans="1:6" ht="12.75">
      <c r="A699" s="14"/>
      <c r="B699" s="199"/>
      <c r="C699" s="14"/>
      <c r="D699" s="14"/>
      <c r="E699" s="14"/>
      <c r="F699" s="14"/>
    </row>
    <row r="700" spans="1:6" ht="12.75">
      <c r="A700" s="14"/>
      <c r="B700" s="199"/>
      <c r="C700" s="14"/>
      <c r="D700" s="14"/>
      <c r="E700" s="14"/>
      <c r="F700" s="14"/>
    </row>
    <row r="701" spans="1:6" ht="12.75">
      <c r="A701" s="14"/>
      <c r="B701" s="199"/>
      <c r="C701" s="14"/>
      <c r="D701" s="14"/>
      <c r="E701" s="14"/>
      <c r="F701" s="14"/>
    </row>
    <row r="702" spans="1:6" ht="12.75">
      <c r="A702" s="14"/>
      <c r="B702" s="199"/>
      <c r="C702" s="14"/>
      <c r="D702" s="14"/>
      <c r="E702" s="14"/>
      <c r="F702" s="14"/>
    </row>
    <row r="703" spans="1:6" ht="12.75">
      <c r="A703" s="14"/>
      <c r="B703" s="199"/>
      <c r="C703" s="14"/>
      <c r="D703" s="14"/>
      <c r="E703" s="14"/>
      <c r="F703" s="14"/>
    </row>
    <row r="704" spans="1:6" ht="12.75">
      <c r="A704" s="14"/>
      <c r="B704" s="199"/>
      <c r="C704" s="14"/>
      <c r="D704" s="14"/>
      <c r="E704" s="14"/>
      <c r="F704" s="14"/>
    </row>
    <row r="705" spans="1:6" ht="12.75">
      <c r="A705" s="14"/>
      <c r="B705" s="199"/>
      <c r="C705" s="14"/>
      <c r="D705" s="14"/>
      <c r="E705" s="14"/>
      <c r="F705" s="14"/>
    </row>
    <row r="706" spans="1:6" ht="12.75">
      <c r="A706" s="14"/>
      <c r="B706" s="199"/>
      <c r="C706" s="14"/>
      <c r="D706" s="14"/>
      <c r="E706" s="14"/>
      <c r="F706" s="14"/>
    </row>
    <row r="707" spans="1:6" ht="12.75">
      <c r="A707" s="14"/>
      <c r="B707" s="199"/>
      <c r="C707" s="14"/>
      <c r="D707" s="14"/>
      <c r="E707" s="14"/>
      <c r="F707" s="14"/>
    </row>
    <row r="708" spans="1:6" ht="12.75">
      <c r="A708" s="14"/>
      <c r="B708" s="199"/>
      <c r="C708" s="14"/>
      <c r="D708" s="14"/>
      <c r="E708" s="14"/>
      <c r="F708" s="14"/>
    </row>
    <row r="709" spans="1:6" ht="12.75">
      <c r="A709" s="14"/>
      <c r="B709" s="199"/>
      <c r="C709" s="14"/>
      <c r="D709" s="14"/>
      <c r="E709" s="14"/>
      <c r="F709" s="14"/>
    </row>
    <row r="710" spans="1:6" ht="12.75">
      <c r="A710" s="14"/>
      <c r="B710" s="199"/>
      <c r="C710" s="14"/>
      <c r="D710" s="14"/>
      <c r="E710" s="14"/>
      <c r="F710" s="14"/>
    </row>
    <row r="711" spans="1:6" ht="12.75">
      <c r="A711" s="14"/>
      <c r="B711" s="199"/>
      <c r="C711" s="14"/>
      <c r="D711" s="14"/>
      <c r="E711" s="14"/>
      <c r="F711" s="14"/>
    </row>
    <row r="712" spans="1:6" ht="12.75">
      <c r="A712" s="14"/>
      <c r="B712" s="199"/>
      <c r="C712" s="14"/>
      <c r="D712" s="14"/>
      <c r="E712" s="14"/>
      <c r="F712" s="14"/>
    </row>
    <row r="713" spans="1:6" ht="12.75">
      <c r="A713" s="14"/>
      <c r="B713" s="199"/>
      <c r="C713" s="14"/>
      <c r="D713" s="14"/>
      <c r="E713" s="14"/>
      <c r="F713" s="14"/>
    </row>
    <row r="714" spans="1:6" ht="12.75">
      <c r="A714" s="14"/>
      <c r="B714" s="199"/>
      <c r="C714" s="14"/>
      <c r="D714" s="14"/>
      <c r="E714" s="14"/>
      <c r="F714" s="14"/>
    </row>
    <row r="715" spans="1:6" ht="12.75">
      <c r="A715" s="14"/>
      <c r="B715" s="199"/>
      <c r="C715" s="14"/>
      <c r="D715" s="14"/>
      <c r="E715" s="14"/>
      <c r="F715" s="14"/>
    </row>
    <row r="716" spans="1:6" ht="12.75">
      <c r="A716" s="14"/>
      <c r="B716" s="199"/>
      <c r="C716" s="14"/>
      <c r="D716" s="14"/>
      <c r="E716" s="14"/>
      <c r="F716" s="14"/>
    </row>
    <row r="717" spans="1:6" ht="12.75">
      <c r="A717" s="14"/>
      <c r="B717" s="199"/>
      <c r="C717" s="14"/>
      <c r="D717" s="14"/>
      <c r="E717" s="14"/>
      <c r="F717" s="14"/>
    </row>
    <row r="718" spans="1:6" ht="12.75">
      <c r="A718" s="14"/>
      <c r="B718" s="199"/>
      <c r="C718" s="14"/>
      <c r="D718" s="14"/>
      <c r="E718" s="14"/>
      <c r="F718" s="14"/>
    </row>
    <row r="719" spans="1:6" ht="12.75">
      <c r="A719" s="14"/>
      <c r="B719" s="199"/>
      <c r="C719" s="14"/>
      <c r="D719" s="14"/>
      <c r="E719" s="14"/>
      <c r="F719" s="14"/>
    </row>
    <row r="720" spans="1:6" ht="12.75">
      <c r="A720" s="14"/>
      <c r="B720" s="199"/>
      <c r="C720" s="14"/>
      <c r="D720" s="14"/>
      <c r="E720" s="14"/>
      <c r="F720" s="14"/>
    </row>
    <row r="721" spans="1:6" ht="12.75">
      <c r="A721" s="14"/>
      <c r="B721" s="199"/>
      <c r="C721" s="14"/>
      <c r="D721" s="14"/>
      <c r="E721" s="14"/>
      <c r="F721" s="14"/>
    </row>
    <row r="722" spans="1:6" ht="12.75">
      <c r="A722" s="14"/>
      <c r="B722" s="199"/>
      <c r="C722" s="14"/>
      <c r="D722" s="14"/>
      <c r="E722" s="14"/>
      <c r="F722" s="14"/>
    </row>
    <row r="723" spans="1:6" ht="12.75">
      <c r="A723" s="14"/>
      <c r="B723" s="199"/>
      <c r="C723" s="14"/>
      <c r="D723" s="14"/>
      <c r="E723" s="14"/>
      <c r="F723" s="14"/>
    </row>
    <row r="724" spans="1:6" ht="12.75">
      <c r="A724" s="14"/>
      <c r="B724" s="199"/>
      <c r="C724" s="14"/>
      <c r="D724" s="14"/>
      <c r="E724" s="14"/>
      <c r="F724" s="14"/>
    </row>
    <row r="725" spans="1:6" ht="12.75">
      <c r="A725" s="14"/>
      <c r="B725" s="199"/>
      <c r="C725" s="14"/>
      <c r="D725" s="14"/>
      <c r="E725" s="14"/>
      <c r="F725" s="14"/>
    </row>
    <row r="726" spans="1:6" ht="12.75">
      <c r="A726" s="14"/>
      <c r="B726" s="199"/>
      <c r="C726" s="14"/>
      <c r="D726" s="14"/>
      <c r="E726" s="14"/>
      <c r="F726" s="14"/>
    </row>
    <row r="727" spans="1:6" ht="12.75">
      <c r="A727" s="14"/>
      <c r="B727" s="199"/>
      <c r="C727" s="14"/>
      <c r="D727" s="14"/>
      <c r="E727" s="14"/>
      <c r="F727" s="14"/>
    </row>
    <row r="728" spans="1:6" ht="12.75">
      <c r="A728" s="14"/>
      <c r="B728" s="199"/>
      <c r="C728" s="14"/>
      <c r="D728" s="14"/>
      <c r="E728" s="14"/>
      <c r="F728" s="14"/>
    </row>
    <row r="729" spans="1:6" ht="12.75">
      <c r="A729" s="14"/>
      <c r="B729" s="199"/>
      <c r="C729" s="14"/>
      <c r="D729" s="14"/>
      <c r="E729" s="14"/>
      <c r="F729" s="14"/>
    </row>
    <row r="730" spans="1:6" ht="12.75">
      <c r="A730" s="14"/>
      <c r="B730" s="199"/>
      <c r="C730" s="14"/>
      <c r="D730" s="14"/>
      <c r="E730" s="14"/>
      <c r="F730" s="14"/>
    </row>
    <row r="731" spans="1:6" ht="12.75">
      <c r="A731" s="14"/>
      <c r="B731" s="199"/>
      <c r="C731" s="14"/>
      <c r="D731" s="14"/>
      <c r="E731" s="14"/>
      <c r="F731" s="14"/>
    </row>
    <row r="732" spans="1:6" ht="12.75">
      <c r="A732" s="14"/>
      <c r="B732" s="199"/>
      <c r="C732" s="14"/>
      <c r="D732" s="14"/>
      <c r="E732" s="14"/>
      <c r="F732" s="14"/>
    </row>
    <row r="733" spans="1:6" ht="12.75">
      <c r="A733" s="14"/>
      <c r="B733" s="199"/>
      <c r="C733" s="14"/>
      <c r="D733" s="14"/>
      <c r="E733" s="14"/>
      <c r="F733" s="14"/>
    </row>
    <row r="734" spans="1:6" ht="12.75">
      <c r="A734" s="14"/>
      <c r="B734" s="199"/>
      <c r="C734" s="14"/>
      <c r="D734" s="14"/>
      <c r="E734" s="14"/>
      <c r="F734" s="14"/>
    </row>
    <row r="735" spans="1:6" ht="12.75">
      <c r="A735" s="14"/>
      <c r="B735" s="199"/>
      <c r="C735" s="14"/>
      <c r="D735" s="14"/>
      <c r="E735" s="14"/>
      <c r="F735" s="14"/>
    </row>
    <row r="736" spans="1:6" ht="12.75">
      <c r="A736" s="14"/>
      <c r="B736" s="199"/>
      <c r="C736" s="14"/>
      <c r="D736" s="14"/>
      <c r="E736" s="14"/>
      <c r="F736" s="14"/>
    </row>
    <row r="737" spans="1:6" ht="12.75">
      <c r="A737" s="14"/>
      <c r="B737" s="199"/>
      <c r="C737" s="14"/>
      <c r="D737" s="14"/>
      <c r="E737" s="14"/>
      <c r="F737" s="14"/>
    </row>
    <row r="738" spans="1:6" ht="12.75">
      <c r="A738" s="14"/>
      <c r="B738" s="199"/>
      <c r="C738" s="14"/>
      <c r="D738" s="14"/>
      <c r="E738" s="14"/>
      <c r="F738" s="14"/>
    </row>
    <row r="739" spans="1:6" ht="12.75">
      <c r="A739" s="14"/>
      <c r="B739" s="199"/>
      <c r="C739" s="14"/>
      <c r="D739" s="14"/>
      <c r="E739" s="14"/>
      <c r="F739" s="14"/>
    </row>
    <row r="740" spans="1:6" ht="12.75">
      <c r="A740" s="14"/>
      <c r="B740" s="199"/>
      <c r="C740" s="14"/>
      <c r="D740" s="14"/>
      <c r="E740" s="14"/>
      <c r="F740" s="14"/>
    </row>
    <row r="741" spans="1:6" ht="12.75">
      <c r="A741" s="14"/>
      <c r="B741" s="199"/>
      <c r="C741" s="14"/>
      <c r="D741" s="14"/>
      <c r="E741" s="14"/>
      <c r="F741" s="14"/>
    </row>
    <row r="742" spans="1:6" ht="12.75">
      <c r="A742" s="14"/>
      <c r="B742" s="199"/>
      <c r="C742" s="14"/>
      <c r="D742" s="14"/>
      <c r="E742" s="14"/>
      <c r="F742" s="14"/>
    </row>
    <row r="743" spans="1:6" ht="12.75">
      <c r="A743" s="14"/>
      <c r="B743" s="199"/>
      <c r="C743" s="14"/>
      <c r="D743" s="14"/>
      <c r="E743" s="14"/>
      <c r="F743" s="14"/>
    </row>
    <row r="744" spans="1:6" ht="12.75">
      <c r="A744" s="14"/>
      <c r="B744" s="199"/>
      <c r="C744" s="14"/>
      <c r="D744" s="14"/>
      <c r="E744" s="14"/>
      <c r="F744" s="14"/>
    </row>
    <row r="745" spans="1:6" ht="12.75">
      <c r="A745" s="14"/>
      <c r="B745" s="199"/>
      <c r="C745" s="14"/>
      <c r="D745" s="14"/>
      <c r="E745" s="14"/>
      <c r="F745" s="14"/>
    </row>
    <row r="746" spans="1:6" ht="12.75">
      <c r="A746" s="14"/>
      <c r="B746" s="199"/>
      <c r="C746" s="14"/>
      <c r="D746" s="14"/>
      <c r="E746" s="14"/>
      <c r="F746" s="14"/>
    </row>
    <row r="747" spans="1:6" ht="12.75">
      <c r="A747" s="14"/>
      <c r="B747" s="199"/>
      <c r="C747" s="14"/>
      <c r="D747" s="14"/>
      <c r="E747" s="14"/>
      <c r="F747" s="14"/>
    </row>
    <row r="748" spans="1:6" ht="12.75">
      <c r="A748" s="14"/>
      <c r="B748" s="199"/>
      <c r="C748" s="14"/>
      <c r="D748" s="14"/>
      <c r="E748" s="14"/>
      <c r="F748" s="14"/>
    </row>
    <row r="749" spans="1:6" ht="12.75">
      <c r="A749" s="14"/>
      <c r="B749" s="199"/>
      <c r="C749" s="14"/>
      <c r="D749" s="14"/>
      <c r="E749" s="14"/>
      <c r="F749" s="14"/>
    </row>
    <row r="750" spans="1:6" ht="12.75">
      <c r="A750" s="14"/>
      <c r="B750" s="199"/>
      <c r="C750" s="14"/>
      <c r="D750" s="14"/>
      <c r="E750" s="14"/>
      <c r="F750" s="14"/>
    </row>
    <row r="751" spans="1:6" ht="12.75">
      <c r="A751" s="14"/>
      <c r="B751" s="199"/>
      <c r="C751" s="14"/>
      <c r="D751" s="14"/>
      <c r="E751" s="14"/>
      <c r="F751" s="14"/>
    </row>
    <row r="752" spans="1:6" ht="12.75">
      <c r="A752" s="14"/>
      <c r="B752" s="199"/>
      <c r="C752" s="14"/>
      <c r="D752" s="14"/>
      <c r="E752" s="14"/>
      <c r="F752" s="14"/>
    </row>
    <row r="753" spans="1:6" ht="12.75">
      <c r="A753" s="14"/>
      <c r="B753" s="199"/>
      <c r="C753" s="14"/>
      <c r="D753" s="14"/>
      <c r="E753" s="14"/>
      <c r="F753" s="14"/>
    </row>
    <row r="754" spans="1:6" ht="12.75">
      <c r="A754" s="14"/>
      <c r="B754" s="199"/>
      <c r="C754" s="14"/>
      <c r="D754" s="14"/>
      <c r="E754" s="14"/>
      <c r="F754" s="14"/>
    </row>
    <row r="755" spans="1:6" ht="12.75">
      <c r="A755" s="14"/>
      <c r="B755" s="199"/>
      <c r="C755" s="14"/>
      <c r="D755" s="14"/>
      <c r="E755" s="14"/>
      <c r="F755" s="14"/>
    </row>
    <row r="756" spans="1:6" ht="12.75">
      <c r="A756" s="14"/>
      <c r="B756" s="199"/>
      <c r="C756" s="14"/>
      <c r="D756" s="14"/>
      <c r="E756" s="14"/>
      <c r="F756" s="14"/>
    </row>
    <row r="757" spans="1:6" ht="12.75">
      <c r="A757" s="14"/>
      <c r="B757" s="199"/>
      <c r="C757" s="14"/>
      <c r="D757" s="14"/>
      <c r="E757" s="14"/>
      <c r="F757" s="14"/>
    </row>
    <row r="758" spans="1:6" ht="12.75">
      <c r="A758" s="14"/>
      <c r="B758" s="199"/>
      <c r="C758" s="14"/>
      <c r="D758" s="14"/>
      <c r="E758" s="14"/>
      <c r="F758" s="14"/>
    </row>
    <row r="759" spans="1:6" ht="12.75">
      <c r="A759" s="14"/>
      <c r="B759" s="199"/>
      <c r="C759" s="14"/>
      <c r="D759" s="14"/>
      <c r="E759" s="14"/>
      <c r="F759" s="14"/>
    </row>
    <row r="760" spans="1:6" ht="12.75">
      <c r="A760" s="14"/>
      <c r="B760" s="199"/>
      <c r="C760" s="14"/>
      <c r="D760" s="14"/>
      <c r="E760" s="14"/>
      <c r="F760" s="14"/>
    </row>
    <row r="761" spans="1:6" ht="12.75">
      <c r="A761" s="14"/>
      <c r="B761" s="199"/>
      <c r="C761" s="14"/>
      <c r="D761" s="14"/>
      <c r="E761" s="14"/>
      <c r="F761" s="14"/>
    </row>
    <row r="762" spans="1:6" ht="12.75">
      <c r="A762" s="14"/>
      <c r="B762" s="199"/>
      <c r="C762" s="14"/>
      <c r="D762" s="14"/>
      <c r="E762" s="14"/>
      <c r="F762" s="14"/>
    </row>
    <row r="763" spans="1:6" ht="12.75">
      <c r="A763" s="14"/>
      <c r="B763" s="199"/>
      <c r="C763" s="14"/>
      <c r="D763" s="14"/>
      <c r="E763" s="14"/>
      <c r="F763" s="14"/>
    </row>
    <row r="764" spans="1:6" ht="12.75">
      <c r="A764" s="14"/>
      <c r="B764" s="199"/>
      <c r="C764" s="14"/>
      <c r="D764" s="14"/>
      <c r="E764" s="14"/>
      <c r="F764" s="14"/>
    </row>
    <row r="765" spans="1:6" ht="12.75">
      <c r="A765" s="14"/>
      <c r="B765" s="199"/>
      <c r="C765" s="14"/>
      <c r="D765" s="14"/>
      <c r="E765" s="14"/>
      <c r="F765" s="14"/>
    </row>
    <row r="766" spans="1:6" ht="12.75">
      <c r="A766" s="14"/>
      <c r="B766" s="199"/>
      <c r="C766" s="14"/>
      <c r="D766" s="14"/>
      <c r="E766" s="14"/>
      <c r="F766" s="14"/>
    </row>
    <row r="767" spans="1:6" ht="12.75">
      <c r="A767" s="14"/>
      <c r="B767" s="199"/>
      <c r="C767" s="14"/>
      <c r="D767" s="14"/>
      <c r="E767" s="14"/>
      <c r="F767" s="14"/>
    </row>
    <row r="768" spans="1:6" ht="12.75">
      <c r="A768" s="14"/>
      <c r="B768" s="199"/>
      <c r="C768" s="14"/>
      <c r="D768" s="14"/>
      <c r="E768" s="14"/>
      <c r="F768" s="14"/>
    </row>
    <row r="769" spans="1:6" ht="12.75">
      <c r="A769" s="14"/>
      <c r="B769" s="199"/>
      <c r="C769" s="14"/>
      <c r="D769" s="14"/>
      <c r="E769" s="14"/>
      <c r="F769" s="14"/>
    </row>
    <row r="770" spans="1:6" ht="12.75">
      <c r="A770" s="14"/>
      <c r="B770" s="199"/>
      <c r="C770" s="14"/>
      <c r="D770" s="14"/>
      <c r="E770" s="14"/>
      <c r="F770" s="14"/>
    </row>
    <row r="771" spans="1:6" ht="12.75">
      <c r="A771" s="14"/>
      <c r="B771" s="199"/>
      <c r="C771" s="14"/>
      <c r="D771" s="14"/>
      <c r="E771" s="14"/>
      <c r="F771" s="14"/>
    </row>
    <row r="772" spans="1:6" ht="12.75">
      <c r="A772" s="14"/>
      <c r="B772" s="199"/>
      <c r="C772" s="14"/>
      <c r="D772" s="14"/>
      <c r="E772" s="14"/>
      <c r="F772" s="14"/>
    </row>
    <row r="773" spans="1:6" ht="12.75">
      <c r="A773" s="14"/>
      <c r="B773" s="199"/>
      <c r="C773" s="14"/>
      <c r="D773" s="14"/>
      <c r="E773" s="14"/>
      <c r="F773" s="14"/>
    </row>
    <row r="774" spans="1:6" ht="12.75">
      <c r="A774" s="14"/>
      <c r="B774" s="199"/>
      <c r="C774" s="14"/>
      <c r="D774" s="14"/>
      <c r="E774" s="14"/>
      <c r="F774" s="14"/>
    </row>
    <row r="775" spans="1:6" ht="12.75">
      <c r="A775" s="14"/>
      <c r="B775" s="199"/>
      <c r="C775" s="14"/>
      <c r="D775" s="14"/>
      <c r="E775" s="14"/>
      <c r="F775" s="14"/>
    </row>
    <row r="776" spans="1:6" ht="12.75">
      <c r="A776" s="14"/>
      <c r="B776" s="199"/>
      <c r="C776" s="14"/>
      <c r="D776" s="14"/>
      <c r="E776" s="14"/>
      <c r="F776" s="14"/>
    </row>
    <row r="777" spans="1:6" ht="12.75">
      <c r="A777" s="14"/>
      <c r="B777" s="199"/>
      <c r="C777" s="14"/>
      <c r="D777" s="14"/>
      <c r="E777" s="14"/>
      <c r="F777" s="14"/>
    </row>
    <row r="778" spans="1:6" ht="12.75">
      <c r="A778" s="14"/>
      <c r="B778" s="199"/>
      <c r="C778" s="14"/>
      <c r="D778" s="14"/>
      <c r="E778" s="14"/>
      <c r="F778" s="14"/>
    </row>
    <row r="779" spans="1:6" ht="12.75">
      <c r="A779" s="14"/>
      <c r="B779" s="199"/>
      <c r="C779" s="14"/>
      <c r="D779" s="14"/>
      <c r="E779" s="14"/>
      <c r="F779" s="14"/>
    </row>
    <row r="780" spans="1:6" ht="12.75">
      <c r="A780" s="14"/>
      <c r="B780" s="199"/>
      <c r="C780" s="14"/>
      <c r="D780" s="14"/>
      <c r="E780" s="14"/>
      <c r="F780" s="14"/>
    </row>
    <row r="781" spans="1:6" ht="12.75">
      <c r="A781" s="14"/>
      <c r="B781" s="199"/>
      <c r="C781" s="14"/>
      <c r="D781" s="14"/>
      <c r="E781" s="14"/>
      <c r="F781" s="14"/>
    </row>
    <row r="782" spans="1:6" ht="12.75">
      <c r="A782" s="14"/>
      <c r="B782" s="199"/>
      <c r="C782" s="14"/>
      <c r="D782" s="14"/>
      <c r="E782" s="14"/>
      <c r="F782" s="14"/>
    </row>
    <row r="783" spans="1:6" ht="12.75">
      <c r="A783" s="14"/>
      <c r="B783" s="199"/>
      <c r="C783" s="14"/>
      <c r="D783" s="14"/>
      <c r="E783" s="14"/>
      <c r="F783" s="14"/>
    </row>
    <row r="784" spans="1:6" ht="12.75">
      <c r="A784" s="14"/>
      <c r="B784" s="199"/>
      <c r="C784" s="14"/>
      <c r="D784" s="14"/>
      <c r="E784" s="14"/>
      <c r="F784" s="14"/>
    </row>
    <row r="785" spans="1:6" ht="12.75">
      <c r="A785" s="14"/>
      <c r="B785" s="199"/>
      <c r="C785" s="14"/>
      <c r="D785" s="14"/>
      <c r="E785" s="14"/>
      <c r="F785" s="14"/>
    </row>
    <row r="786" spans="1:6" ht="12.75">
      <c r="A786" s="14"/>
      <c r="B786" s="199"/>
      <c r="C786" s="14"/>
      <c r="D786" s="14"/>
      <c r="E786" s="14"/>
      <c r="F786" s="14"/>
    </row>
    <row r="787" spans="1:6" ht="12.75">
      <c r="A787" s="14"/>
      <c r="B787" s="199"/>
      <c r="C787" s="14"/>
      <c r="D787" s="14"/>
      <c r="E787" s="14"/>
      <c r="F787" s="14"/>
    </row>
    <row r="788" spans="1:6" ht="12.75">
      <c r="A788" s="14"/>
      <c r="B788" s="199"/>
      <c r="C788" s="14"/>
      <c r="D788" s="14"/>
      <c r="E788" s="14"/>
      <c r="F788" s="14"/>
    </row>
    <row r="789" spans="1:6" ht="12.75">
      <c r="A789" s="14"/>
      <c r="B789" s="199"/>
      <c r="C789" s="14"/>
      <c r="D789" s="14"/>
      <c r="E789" s="14"/>
      <c r="F789" s="14"/>
    </row>
    <row r="790" spans="1:6" ht="12.75">
      <c r="A790" s="14"/>
      <c r="B790" s="199"/>
      <c r="C790" s="14"/>
      <c r="D790" s="14"/>
      <c r="E790" s="14"/>
      <c r="F790" s="14"/>
    </row>
    <row r="791" spans="1:6" ht="12.75">
      <c r="A791" s="14"/>
      <c r="B791" s="199"/>
      <c r="C791" s="14"/>
      <c r="D791" s="14"/>
      <c r="E791" s="14"/>
      <c r="F791" s="14"/>
    </row>
    <row r="792" spans="1:6" ht="12.75">
      <c r="A792" s="14"/>
      <c r="B792" s="199"/>
      <c r="C792" s="14"/>
      <c r="D792" s="14"/>
      <c r="E792" s="14"/>
      <c r="F792" s="14"/>
    </row>
    <row r="793" spans="1:6" ht="12.75">
      <c r="A793" s="14"/>
      <c r="B793" s="199"/>
      <c r="C793" s="14"/>
      <c r="D793" s="14"/>
      <c r="E793" s="14"/>
      <c r="F793" s="14"/>
    </row>
    <row r="794" spans="1:6" ht="12.75">
      <c r="A794" s="14"/>
      <c r="B794" s="199"/>
      <c r="C794" s="14"/>
      <c r="D794" s="14"/>
      <c r="E794" s="14"/>
      <c r="F794" s="14"/>
    </row>
    <row r="795" spans="1:6" ht="12.75">
      <c r="A795" s="14"/>
      <c r="B795" s="199"/>
      <c r="C795" s="14"/>
      <c r="D795" s="14"/>
      <c r="E795" s="14"/>
      <c r="F795" s="14"/>
    </row>
    <row r="796" spans="1:6" ht="12.75">
      <c r="A796" s="14"/>
      <c r="B796" s="199"/>
      <c r="C796" s="14"/>
      <c r="D796" s="14"/>
      <c r="E796" s="14"/>
      <c r="F796" s="14"/>
    </row>
    <row r="797" spans="1:6" ht="12.75">
      <c r="A797" s="14"/>
      <c r="B797" s="199"/>
      <c r="C797" s="14"/>
      <c r="D797" s="14"/>
      <c r="E797" s="14"/>
      <c r="F797" s="14"/>
    </row>
    <row r="798" spans="1:6" ht="12.75">
      <c r="A798" s="14"/>
      <c r="B798" s="199"/>
      <c r="C798" s="14"/>
      <c r="D798" s="14"/>
      <c r="E798" s="14"/>
      <c r="F798" s="14"/>
    </row>
    <row r="799" spans="1:6" ht="12.75">
      <c r="A799" s="14"/>
      <c r="B799" s="199"/>
      <c r="C799" s="14"/>
      <c r="D799" s="14"/>
      <c r="E799" s="14"/>
      <c r="F799" s="14"/>
    </row>
    <row r="800" spans="1:6" ht="12.75">
      <c r="A800" s="14"/>
      <c r="B800" s="199"/>
      <c r="C800" s="14"/>
      <c r="D800" s="14"/>
      <c r="E800" s="14"/>
      <c r="F800" s="14"/>
    </row>
    <row r="801" spans="1:6" ht="12.75">
      <c r="A801" s="14"/>
      <c r="B801" s="199"/>
      <c r="C801" s="14"/>
      <c r="D801" s="14"/>
      <c r="E801" s="14"/>
      <c r="F801" s="14"/>
    </row>
    <row r="802" spans="1:6" ht="12.75">
      <c r="A802" s="14"/>
      <c r="B802" s="199"/>
      <c r="C802" s="14"/>
      <c r="D802" s="14"/>
      <c r="E802" s="14"/>
      <c r="F802" s="14"/>
    </row>
    <row r="803" spans="1:6" ht="12.75">
      <c r="A803" s="14"/>
      <c r="B803" s="199"/>
      <c r="C803" s="14"/>
      <c r="D803" s="14"/>
      <c r="E803" s="14"/>
      <c r="F803" s="14"/>
    </row>
    <row r="804" spans="1:6" ht="12.75">
      <c r="A804" s="14"/>
      <c r="B804" s="199"/>
      <c r="C804" s="14"/>
      <c r="D804" s="14"/>
      <c r="E804" s="14"/>
      <c r="F804" s="14"/>
    </row>
    <row r="805" spans="1:6" ht="12.75">
      <c r="A805" s="14"/>
      <c r="B805" s="199"/>
      <c r="C805" s="14"/>
      <c r="D805" s="14"/>
      <c r="E805" s="14"/>
      <c r="F805" s="14"/>
    </row>
    <row r="806" spans="1:6" ht="12.75">
      <c r="A806" s="14"/>
      <c r="B806" s="199"/>
      <c r="C806" s="14"/>
      <c r="D806" s="14"/>
      <c r="E806" s="14"/>
      <c r="F806" s="14"/>
    </row>
    <row r="807" spans="1:6" ht="12.75">
      <c r="A807" s="14"/>
      <c r="B807" s="199"/>
      <c r="C807" s="14"/>
      <c r="D807" s="14"/>
      <c r="E807" s="14"/>
      <c r="F807" s="14"/>
    </row>
    <row r="808" spans="1:6" ht="12.75">
      <c r="A808" s="14"/>
      <c r="B808" s="199"/>
      <c r="C808" s="14"/>
      <c r="D808" s="14"/>
      <c r="E808" s="14"/>
      <c r="F808" s="14"/>
    </row>
    <row r="809" spans="1:6" ht="12.75">
      <c r="A809" s="14"/>
      <c r="B809" s="199"/>
      <c r="C809" s="14"/>
      <c r="D809" s="14"/>
      <c r="E809" s="14"/>
      <c r="F809" s="14"/>
    </row>
    <row r="810" spans="1:6" ht="12.75">
      <c r="A810" s="14"/>
      <c r="B810" s="199"/>
      <c r="C810" s="14"/>
      <c r="D810" s="14"/>
      <c r="E810" s="14"/>
      <c r="F810" s="14"/>
    </row>
    <row r="811" spans="1:6" ht="12.75">
      <c r="A811" s="14"/>
      <c r="B811" s="199"/>
      <c r="C811" s="14"/>
      <c r="D811" s="14"/>
      <c r="E811" s="14"/>
      <c r="F811" s="14"/>
    </row>
    <row r="812" spans="1:6" ht="12.75">
      <c r="A812" s="14"/>
      <c r="B812" s="199"/>
      <c r="C812" s="14"/>
      <c r="D812" s="14"/>
      <c r="E812" s="14"/>
      <c r="F812" s="14"/>
    </row>
    <row r="813" spans="1:6" ht="12.75">
      <c r="A813" s="14"/>
      <c r="B813" s="199"/>
      <c r="C813" s="14"/>
      <c r="D813" s="14"/>
      <c r="E813" s="14"/>
      <c r="F813" s="14"/>
    </row>
    <row r="814" spans="1:6" ht="12.75">
      <c r="A814" s="14"/>
      <c r="B814" s="199"/>
      <c r="C814" s="14"/>
      <c r="D814" s="14"/>
      <c r="E814" s="14"/>
      <c r="F814" s="14"/>
    </row>
    <row r="815" spans="1:6" ht="12.75">
      <c r="A815" s="14"/>
      <c r="B815" s="199"/>
      <c r="C815" s="14"/>
      <c r="D815" s="14"/>
      <c r="E815" s="14"/>
      <c r="F815" s="14"/>
    </row>
    <row r="816" spans="1:6" ht="12.75">
      <c r="A816" s="14"/>
      <c r="B816" s="199"/>
      <c r="C816" s="14"/>
      <c r="D816" s="14"/>
      <c r="E816" s="14"/>
      <c r="F816" s="14"/>
    </row>
    <row r="817" spans="1:6" ht="12.75">
      <c r="A817" s="14"/>
      <c r="B817" s="199"/>
      <c r="C817" s="14"/>
      <c r="D817" s="14"/>
      <c r="E817" s="14"/>
      <c r="F817" s="14"/>
    </row>
    <row r="818" spans="1:6" ht="12.75">
      <c r="A818" s="14"/>
      <c r="B818" s="199"/>
      <c r="C818" s="14"/>
      <c r="D818" s="14"/>
      <c r="E818" s="14"/>
      <c r="F818" s="14"/>
    </row>
    <row r="819" spans="1:6" ht="12.75">
      <c r="A819" s="14"/>
      <c r="B819" s="199"/>
      <c r="C819" s="14"/>
      <c r="D819" s="14"/>
      <c r="E819" s="14"/>
      <c r="F819" s="14"/>
    </row>
    <row r="820" spans="1:6" ht="12.75">
      <c r="A820" s="14"/>
      <c r="B820" s="199"/>
      <c r="C820" s="14"/>
      <c r="D820" s="14"/>
      <c r="E820" s="14"/>
      <c r="F820" s="14"/>
    </row>
    <row r="821" spans="1:6" ht="12.75">
      <c r="A821" s="14"/>
      <c r="B821" s="199"/>
      <c r="C821" s="14"/>
      <c r="D821" s="14"/>
      <c r="E821" s="14"/>
      <c r="F821" s="14"/>
    </row>
    <row r="822" spans="1:6" ht="12.75">
      <c r="A822" s="14"/>
      <c r="B822" s="199"/>
      <c r="C822" s="14"/>
      <c r="D822" s="14"/>
      <c r="E822" s="14"/>
      <c r="F822" s="14"/>
    </row>
    <row r="823" spans="1:6" ht="12.75">
      <c r="A823" s="14"/>
      <c r="B823" s="199"/>
      <c r="C823" s="14"/>
      <c r="D823" s="14"/>
      <c r="E823" s="14"/>
      <c r="F823" s="14"/>
    </row>
    <row r="824" spans="1:6" ht="12.75">
      <c r="A824" s="14"/>
      <c r="B824" s="199"/>
      <c r="C824" s="14"/>
      <c r="D824" s="14"/>
      <c r="E824" s="14"/>
      <c r="F824" s="14"/>
    </row>
    <row r="825" spans="1:6" ht="12.75">
      <c r="A825" s="14"/>
      <c r="B825" s="199"/>
      <c r="C825" s="14"/>
      <c r="D825" s="14"/>
      <c r="E825" s="14"/>
      <c r="F825" s="14"/>
    </row>
    <row r="826" spans="1:6" ht="12.75">
      <c r="A826" s="14"/>
      <c r="B826" s="199"/>
      <c r="C826" s="14"/>
      <c r="D826" s="14"/>
      <c r="E826" s="14"/>
      <c r="F826" s="14"/>
    </row>
    <row r="827" spans="1:6" ht="12.75">
      <c r="A827" s="14"/>
      <c r="B827" s="199"/>
      <c r="C827" s="14"/>
      <c r="D827" s="14"/>
      <c r="E827" s="14"/>
      <c r="F827" s="14"/>
    </row>
    <row r="828" spans="1:6" ht="12.75">
      <c r="A828" s="14"/>
      <c r="B828" s="199"/>
      <c r="C828" s="14"/>
      <c r="D828" s="14"/>
      <c r="E828" s="14"/>
      <c r="F828" s="14"/>
    </row>
    <row r="829" spans="1:6" ht="12.75">
      <c r="A829" s="14"/>
      <c r="B829" s="199"/>
      <c r="C829" s="14"/>
      <c r="D829" s="14"/>
      <c r="E829" s="14"/>
      <c r="F829" s="14"/>
    </row>
    <row r="830" spans="1:6" ht="12.75">
      <c r="A830" s="14"/>
      <c r="B830" s="199"/>
      <c r="C830" s="14"/>
      <c r="D830" s="14"/>
      <c r="E830" s="14"/>
      <c r="F830" s="14"/>
    </row>
    <row r="831" spans="1:6" ht="12.75">
      <c r="A831" s="14"/>
      <c r="B831" s="199"/>
      <c r="C831" s="14"/>
      <c r="D831" s="14"/>
      <c r="E831" s="14"/>
      <c r="F831" s="14"/>
    </row>
    <row r="832" spans="1:6" ht="12.75">
      <c r="A832" s="14"/>
      <c r="B832" s="199"/>
      <c r="C832" s="14"/>
      <c r="D832" s="14"/>
      <c r="E832" s="14"/>
      <c r="F832" s="14"/>
    </row>
    <row r="833" spans="1:6" ht="12.75">
      <c r="A833" s="14"/>
      <c r="B833" s="199"/>
      <c r="C833" s="14"/>
      <c r="D833" s="14"/>
      <c r="E833" s="14"/>
      <c r="F833" s="14"/>
    </row>
    <row r="834" spans="1:6" ht="12.75">
      <c r="A834" s="14"/>
      <c r="B834" s="199"/>
      <c r="C834" s="14"/>
      <c r="D834" s="14"/>
      <c r="E834" s="14"/>
      <c r="F834" s="14"/>
    </row>
    <row r="835" spans="1:6" ht="12.75">
      <c r="A835" s="14"/>
      <c r="B835" s="199"/>
      <c r="C835" s="14"/>
      <c r="D835" s="14"/>
      <c r="E835" s="14"/>
      <c r="F835" s="14"/>
    </row>
    <row r="836" spans="1:6" ht="12.75">
      <c r="A836" s="14"/>
      <c r="B836" s="199"/>
      <c r="C836" s="14"/>
      <c r="D836" s="14"/>
      <c r="E836" s="14"/>
      <c r="F836" s="14"/>
    </row>
    <row r="837" spans="1:6" ht="12.75">
      <c r="A837" s="14"/>
      <c r="B837" s="199"/>
      <c r="C837" s="14"/>
      <c r="D837" s="14"/>
      <c r="E837" s="14"/>
      <c r="F837" s="14"/>
    </row>
    <row r="838" spans="1:6" ht="12.75">
      <c r="A838" s="14"/>
      <c r="B838" s="199"/>
      <c r="C838" s="14"/>
      <c r="D838" s="14"/>
      <c r="E838" s="14"/>
      <c r="F838" s="14"/>
    </row>
    <row r="839" spans="1:6" ht="12.75">
      <c r="A839" s="14"/>
      <c r="B839" s="199"/>
      <c r="C839" s="14"/>
      <c r="D839" s="14"/>
      <c r="E839" s="14"/>
      <c r="F839" s="14"/>
    </row>
    <row r="840" spans="1:6" ht="12.75">
      <c r="A840" s="14"/>
      <c r="B840" s="199"/>
      <c r="C840" s="14"/>
      <c r="D840" s="14"/>
      <c r="E840" s="14"/>
      <c r="F840" s="14"/>
    </row>
    <row r="841" spans="1:6" ht="12.75">
      <c r="A841" s="14"/>
      <c r="B841" s="199"/>
      <c r="C841" s="14"/>
      <c r="D841" s="14"/>
      <c r="E841" s="14"/>
      <c r="F841" s="14"/>
    </row>
    <row r="842" spans="1:6" ht="12.75">
      <c r="A842" s="14"/>
      <c r="B842" s="199"/>
      <c r="C842" s="14"/>
      <c r="D842" s="14"/>
      <c r="E842" s="14"/>
      <c r="F842" s="14"/>
    </row>
    <row r="843" spans="1:6" ht="12.75">
      <c r="A843" s="14"/>
      <c r="B843" s="199"/>
      <c r="C843" s="14"/>
      <c r="D843" s="14"/>
      <c r="E843" s="14"/>
      <c r="F843" s="14"/>
    </row>
    <row r="844" spans="1:6" ht="12.75">
      <c r="A844" s="14"/>
      <c r="B844" s="199"/>
      <c r="C844" s="14"/>
      <c r="D844" s="14"/>
      <c r="E844" s="14"/>
      <c r="F844" s="14"/>
    </row>
    <row r="845" spans="1:6" ht="12.75">
      <c r="A845" s="14"/>
      <c r="B845" s="199"/>
      <c r="C845" s="14"/>
      <c r="D845" s="14"/>
      <c r="E845" s="14"/>
      <c r="F845" s="14"/>
    </row>
    <row r="846" spans="1:6" ht="12.75">
      <c r="A846" s="14"/>
      <c r="B846" s="199"/>
      <c r="C846" s="14"/>
      <c r="D846" s="14"/>
      <c r="E846" s="14"/>
      <c r="F846" s="14"/>
    </row>
    <row r="847" spans="1:6" ht="12.75">
      <c r="A847" s="14"/>
      <c r="B847" s="199"/>
      <c r="C847" s="14"/>
      <c r="D847" s="14"/>
      <c r="E847" s="14"/>
      <c r="F847" s="14"/>
    </row>
    <row r="848" spans="1:6" ht="12.75">
      <c r="A848" s="14"/>
      <c r="B848" s="199"/>
      <c r="C848" s="14"/>
      <c r="D848" s="14"/>
      <c r="E848" s="14"/>
      <c r="F848" s="14"/>
    </row>
    <row r="849" spans="1:6" ht="12.75">
      <c r="A849" s="14"/>
      <c r="B849" s="199"/>
      <c r="C849" s="14"/>
      <c r="D849" s="14"/>
      <c r="E849" s="14"/>
      <c r="F849" s="14"/>
    </row>
    <row r="850" spans="1:6" ht="12.75">
      <c r="A850" s="14"/>
      <c r="B850" s="199"/>
      <c r="C850" s="14"/>
      <c r="D850" s="14"/>
      <c r="E850" s="14"/>
      <c r="F850" s="14"/>
    </row>
    <row r="851" spans="1:6" ht="12.75">
      <c r="A851" s="14"/>
      <c r="B851" s="199"/>
      <c r="C851" s="14"/>
      <c r="D851" s="14"/>
      <c r="E851" s="14"/>
      <c r="F851" s="14"/>
    </row>
    <row r="852" spans="1:6" ht="12.75">
      <c r="A852" s="14"/>
      <c r="B852" s="199"/>
      <c r="C852" s="14"/>
      <c r="D852" s="14"/>
      <c r="E852" s="14"/>
      <c r="F852" s="14"/>
    </row>
    <row r="853" spans="1:6" ht="12.75">
      <c r="A853" s="14"/>
      <c r="B853" s="199"/>
      <c r="C853" s="14"/>
      <c r="D853" s="14"/>
      <c r="E853" s="14"/>
      <c r="F853" s="14"/>
    </row>
    <row r="854" spans="1:6" ht="12.75">
      <c r="A854" s="14"/>
      <c r="B854" s="199"/>
      <c r="C854" s="14"/>
      <c r="D854" s="14"/>
      <c r="E854" s="14"/>
      <c r="F854" s="14"/>
    </row>
    <row r="855" spans="1:6" ht="12.75">
      <c r="A855" s="14"/>
      <c r="B855" s="199"/>
      <c r="C855" s="14"/>
      <c r="D855" s="14"/>
      <c r="E855" s="14"/>
      <c r="F855" s="14"/>
    </row>
    <row r="856" spans="1:6" ht="12.75">
      <c r="A856" s="14"/>
      <c r="B856" s="199"/>
      <c r="C856" s="14"/>
      <c r="D856" s="14"/>
      <c r="E856" s="14"/>
      <c r="F856" s="14"/>
    </row>
    <row r="857" spans="1:6" ht="12.75">
      <c r="A857" s="14"/>
      <c r="B857" s="199"/>
      <c r="C857" s="14"/>
      <c r="D857" s="14"/>
      <c r="E857" s="14"/>
      <c r="F857" s="14"/>
    </row>
    <row r="858" spans="1:6" ht="12.75">
      <c r="A858" s="14"/>
      <c r="B858" s="199"/>
      <c r="C858" s="14"/>
      <c r="D858" s="14"/>
      <c r="E858" s="14"/>
      <c r="F858" s="14"/>
    </row>
    <row r="859" spans="1:6" ht="12.75">
      <c r="A859" s="14"/>
      <c r="B859" s="199"/>
      <c r="C859" s="14"/>
      <c r="D859" s="14"/>
      <c r="E859" s="14"/>
      <c r="F859" s="14"/>
    </row>
    <row r="860" spans="1:6" ht="12.75">
      <c r="A860" s="14"/>
      <c r="B860" s="199"/>
      <c r="C860" s="14"/>
      <c r="D860" s="14"/>
      <c r="E860" s="14"/>
      <c r="F860" s="14"/>
    </row>
    <row r="861" spans="1:6" ht="12.75">
      <c r="A861" s="14"/>
      <c r="B861" s="199"/>
      <c r="C861" s="14"/>
      <c r="D861" s="14"/>
      <c r="E861" s="14"/>
      <c r="F861" s="14"/>
    </row>
    <row r="862" spans="1:6" ht="12.75">
      <c r="A862" s="14"/>
      <c r="B862" s="199"/>
      <c r="C862" s="14"/>
      <c r="D862" s="14"/>
      <c r="E862" s="14"/>
      <c r="F862" s="14"/>
    </row>
    <row r="863" spans="1:6" ht="12.75">
      <c r="A863" s="14"/>
      <c r="B863" s="199"/>
      <c r="C863" s="14"/>
      <c r="D863" s="14"/>
      <c r="E863" s="14"/>
      <c r="F863" s="14"/>
    </row>
    <row r="864" spans="1:6" ht="12.75">
      <c r="A864" s="14"/>
      <c r="B864" s="199"/>
      <c r="C864" s="14"/>
      <c r="D864" s="14"/>
      <c r="E864" s="14"/>
      <c r="F864" s="14"/>
    </row>
    <row r="865" spans="1:6" ht="12.75">
      <c r="A865" s="14"/>
      <c r="B865" s="199"/>
      <c r="C865" s="14"/>
      <c r="D865" s="14"/>
      <c r="E865" s="14"/>
      <c r="F865" s="14"/>
    </row>
    <row r="866" spans="1:6" ht="12.75">
      <c r="A866" s="14"/>
      <c r="B866" s="199"/>
      <c r="C866" s="14"/>
      <c r="D866" s="14"/>
      <c r="E866" s="14"/>
      <c r="F866" s="14"/>
    </row>
    <row r="867" spans="1:6" ht="12.75">
      <c r="A867" s="14"/>
      <c r="B867" s="199"/>
      <c r="C867" s="14"/>
      <c r="D867" s="14"/>
      <c r="E867" s="14"/>
      <c r="F867" s="14"/>
    </row>
    <row r="868" spans="1:6" ht="12.75">
      <c r="A868" s="14"/>
      <c r="B868" s="199"/>
      <c r="C868" s="14"/>
      <c r="D868" s="14"/>
      <c r="E868" s="14"/>
      <c r="F868" s="14"/>
    </row>
    <row r="869" spans="1:6" ht="12.75">
      <c r="A869" s="14"/>
      <c r="B869" s="199"/>
      <c r="C869" s="14"/>
      <c r="D869" s="14"/>
      <c r="E869" s="14"/>
      <c r="F869" s="14"/>
    </row>
    <row r="870" spans="1:6" ht="12.75">
      <c r="A870" s="14"/>
      <c r="B870" s="199"/>
      <c r="C870" s="14"/>
      <c r="D870" s="14"/>
      <c r="E870" s="14"/>
      <c r="F870" s="14"/>
    </row>
    <row r="871" spans="1:6" ht="12.75">
      <c r="A871" s="14"/>
      <c r="B871" s="199"/>
      <c r="C871" s="14"/>
      <c r="D871" s="14"/>
      <c r="E871" s="14"/>
      <c r="F871" s="14"/>
    </row>
    <row r="872" spans="1:6" ht="12.75">
      <c r="A872" s="14"/>
      <c r="B872" s="199"/>
      <c r="C872" s="14"/>
      <c r="D872" s="14"/>
      <c r="E872" s="14"/>
      <c r="F872" s="14"/>
    </row>
    <row r="873" spans="1:6" ht="12.75">
      <c r="A873" s="14"/>
      <c r="B873" s="199"/>
      <c r="C873" s="14"/>
      <c r="D873" s="14"/>
      <c r="E873" s="14"/>
      <c r="F873" s="14"/>
    </row>
    <row r="874" spans="1:6" ht="12.75">
      <c r="A874" s="14"/>
      <c r="B874" s="199"/>
      <c r="C874" s="14"/>
      <c r="D874" s="14"/>
      <c r="E874" s="14"/>
      <c r="F874" s="14"/>
    </row>
    <row r="875" spans="1:6" ht="12.75">
      <c r="A875" s="14"/>
      <c r="B875" s="199"/>
      <c r="C875" s="14"/>
      <c r="D875" s="14"/>
      <c r="E875" s="14"/>
      <c r="F875" s="14"/>
    </row>
    <row r="876" spans="1:6" ht="12.75">
      <c r="A876" s="14"/>
      <c r="B876" s="199"/>
      <c r="C876" s="14"/>
      <c r="D876" s="14"/>
      <c r="E876" s="14"/>
      <c r="F876" s="14"/>
    </row>
    <row r="877" spans="1:6" ht="12.75">
      <c r="A877" s="14"/>
      <c r="B877" s="199"/>
      <c r="C877" s="14"/>
      <c r="D877" s="14"/>
      <c r="E877" s="14"/>
      <c r="F877" s="14"/>
    </row>
    <row r="878" spans="1:6" ht="12.75">
      <c r="A878" s="14"/>
      <c r="B878" s="199"/>
      <c r="C878" s="14"/>
      <c r="D878" s="14"/>
      <c r="E878" s="14"/>
      <c r="F878" s="14"/>
    </row>
    <row r="879" spans="1:6" ht="12.75">
      <c r="A879" s="14"/>
      <c r="B879" s="199"/>
      <c r="C879" s="14"/>
      <c r="D879" s="14"/>
      <c r="E879" s="14"/>
      <c r="F879" s="14"/>
    </row>
    <row r="880" spans="1:6" ht="12.75">
      <c r="A880" s="14"/>
      <c r="B880" s="199"/>
      <c r="C880" s="14"/>
      <c r="D880" s="14"/>
      <c r="E880" s="14"/>
      <c r="F880" s="14"/>
    </row>
    <row r="881" spans="1:6" ht="12.75">
      <c r="A881" s="14"/>
      <c r="B881" s="199"/>
      <c r="C881" s="14"/>
      <c r="D881" s="14"/>
      <c r="E881" s="14"/>
      <c r="F881" s="14"/>
    </row>
    <row r="882" spans="1:6" ht="12.75">
      <c r="A882" s="14"/>
      <c r="B882" s="199"/>
      <c r="C882" s="14"/>
      <c r="D882" s="14"/>
      <c r="E882" s="14"/>
      <c r="F882" s="14"/>
    </row>
    <row r="883" spans="1:6" ht="12.75">
      <c r="A883" s="14"/>
      <c r="B883" s="199"/>
      <c r="C883" s="14"/>
      <c r="D883" s="14"/>
      <c r="E883" s="14"/>
      <c r="F883" s="14"/>
    </row>
    <row r="884" spans="1:6" ht="12.75">
      <c r="A884" s="14"/>
      <c r="B884" s="199"/>
      <c r="C884" s="14"/>
      <c r="D884" s="14"/>
      <c r="E884" s="14"/>
      <c r="F884" s="14"/>
    </row>
    <row r="885" spans="1:6" ht="12.75">
      <c r="A885" s="14"/>
      <c r="B885" s="199"/>
      <c r="C885" s="14"/>
      <c r="D885" s="14"/>
      <c r="E885" s="14"/>
      <c r="F885" s="14"/>
    </row>
    <row r="886" spans="1:6" ht="12.75">
      <c r="A886" s="14"/>
      <c r="B886" s="199"/>
      <c r="C886" s="14"/>
      <c r="D886" s="14"/>
      <c r="E886" s="14"/>
      <c r="F886" s="14"/>
    </row>
    <row r="887" spans="1:6" ht="12.75">
      <c r="A887" s="14"/>
      <c r="B887" s="199"/>
      <c r="C887" s="14"/>
      <c r="D887" s="14"/>
      <c r="E887" s="14"/>
      <c r="F887" s="14"/>
    </row>
    <row r="888" spans="1:6" ht="12.75">
      <c r="A888" s="14"/>
      <c r="B888" s="199"/>
      <c r="C888" s="14"/>
      <c r="D888" s="14"/>
      <c r="E888" s="14"/>
      <c r="F888" s="14"/>
    </row>
    <row r="889" spans="1:6" ht="12.75">
      <c r="A889" s="14"/>
      <c r="B889" s="199"/>
      <c r="C889" s="14"/>
      <c r="D889" s="14"/>
      <c r="E889" s="14"/>
      <c r="F889" s="14"/>
    </row>
    <row r="890" spans="1:6" ht="12.75">
      <c r="A890" s="14"/>
      <c r="B890" s="199"/>
      <c r="C890" s="14"/>
      <c r="D890" s="14"/>
      <c r="E890" s="14"/>
      <c r="F890" s="14"/>
    </row>
    <row r="891" spans="1:6" ht="12.75">
      <c r="A891" s="14"/>
      <c r="B891" s="199"/>
      <c r="C891" s="14"/>
      <c r="D891" s="14"/>
      <c r="E891" s="14"/>
      <c r="F891" s="14"/>
    </row>
    <row r="892" spans="1:6" ht="12.75">
      <c r="A892" s="14"/>
      <c r="B892" s="199"/>
      <c r="C892" s="14"/>
      <c r="D892" s="14"/>
      <c r="E892" s="14"/>
      <c r="F892" s="14"/>
    </row>
    <row r="893" spans="1:6" ht="12.75">
      <c r="A893" s="14"/>
      <c r="B893" s="199"/>
      <c r="C893" s="14"/>
      <c r="D893" s="14"/>
      <c r="E893" s="14"/>
      <c r="F893" s="14"/>
    </row>
    <row r="894" spans="1:6" ht="12.75">
      <c r="A894" s="14"/>
      <c r="B894" s="199"/>
      <c r="C894" s="14"/>
      <c r="D894" s="14"/>
      <c r="E894" s="14"/>
      <c r="F894" s="14"/>
    </row>
    <row r="895" spans="1:6" ht="12.75">
      <c r="A895" s="14"/>
      <c r="B895" s="199"/>
      <c r="C895" s="14"/>
      <c r="D895" s="14"/>
      <c r="E895" s="14"/>
      <c r="F895" s="14"/>
    </row>
    <row r="896" spans="1:6" ht="12.75">
      <c r="A896" s="14"/>
      <c r="B896" s="199"/>
      <c r="C896" s="14"/>
      <c r="D896" s="14"/>
      <c r="E896" s="14"/>
      <c r="F896" s="14"/>
    </row>
    <row r="897" spans="1:6" ht="12.75">
      <c r="A897" s="14"/>
      <c r="B897" s="199"/>
      <c r="C897" s="14"/>
      <c r="D897" s="14"/>
      <c r="E897" s="14"/>
      <c r="F897" s="14"/>
    </row>
    <row r="898" spans="1:6" ht="12.75">
      <c r="A898" s="14"/>
      <c r="B898" s="199"/>
      <c r="C898" s="14"/>
      <c r="D898" s="14"/>
      <c r="E898" s="14"/>
      <c r="F898" s="14"/>
    </row>
    <row r="899" spans="1:6" ht="12.75">
      <c r="A899" s="14"/>
      <c r="B899" s="199"/>
      <c r="C899" s="14"/>
      <c r="D899" s="14"/>
      <c r="E899" s="14"/>
      <c r="F899" s="14"/>
    </row>
    <row r="900" spans="1:6" ht="12.75">
      <c r="A900" s="14"/>
      <c r="B900" s="199"/>
      <c r="C900" s="14"/>
      <c r="D900" s="14"/>
      <c r="E900" s="14"/>
      <c r="F900" s="14"/>
    </row>
    <row r="901" spans="1:6" ht="12.75">
      <c r="A901" s="14"/>
      <c r="B901" s="199"/>
      <c r="C901" s="14"/>
      <c r="D901" s="14"/>
      <c r="E901" s="14"/>
      <c r="F901" s="14"/>
    </row>
    <row r="902" spans="1:6" ht="12.75">
      <c r="A902" s="14"/>
      <c r="B902" s="199"/>
      <c r="C902" s="14"/>
      <c r="D902" s="14"/>
      <c r="E902" s="14"/>
      <c r="F902" s="14"/>
    </row>
    <row r="903" spans="1:6" ht="12.75">
      <c r="A903" s="14"/>
      <c r="B903" s="199"/>
      <c r="C903" s="14"/>
      <c r="D903" s="14"/>
      <c r="E903" s="14"/>
      <c r="F903" s="14"/>
    </row>
    <row r="904" spans="1:6" ht="12.75">
      <c r="A904" s="14"/>
      <c r="B904" s="199"/>
      <c r="C904" s="14"/>
      <c r="D904" s="14"/>
      <c r="E904" s="14"/>
      <c r="F904" s="14"/>
    </row>
    <row r="905" spans="1:6" ht="12.75">
      <c r="A905" s="14"/>
      <c r="B905" s="199"/>
      <c r="C905" s="14"/>
      <c r="D905" s="14"/>
      <c r="E905" s="14"/>
      <c r="F905" s="14"/>
    </row>
    <row r="906" spans="1:6" ht="12.75">
      <c r="A906" s="14"/>
      <c r="B906" s="199"/>
      <c r="C906" s="14"/>
      <c r="D906" s="14"/>
      <c r="E906" s="14"/>
      <c r="F906" s="14"/>
    </row>
    <row r="907" spans="1:6" ht="12.75">
      <c r="A907" s="14"/>
      <c r="B907" s="199"/>
      <c r="C907" s="14"/>
      <c r="D907" s="14"/>
      <c r="E907" s="14"/>
      <c r="F907" s="14"/>
    </row>
    <row r="908" spans="1:6" ht="12.75">
      <c r="A908" s="14"/>
      <c r="B908" s="199"/>
      <c r="C908" s="14"/>
      <c r="D908" s="14"/>
      <c r="E908" s="14"/>
      <c r="F908" s="14"/>
    </row>
    <row r="909" spans="1:6" ht="12.75">
      <c r="A909" s="14"/>
      <c r="B909" s="199"/>
      <c r="C909" s="14"/>
      <c r="D909" s="14"/>
      <c r="E909" s="14"/>
      <c r="F909" s="14"/>
    </row>
    <row r="910" spans="1:6" ht="12.75">
      <c r="A910" s="14"/>
      <c r="B910" s="199"/>
      <c r="C910" s="14"/>
      <c r="D910" s="14"/>
      <c r="E910" s="14"/>
      <c r="F910" s="14"/>
    </row>
    <row r="911" spans="1:6" ht="12.75">
      <c r="A911" s="14"/>
      <c r="B911" s="199"/>
      <c r="C911" s="14"/>
      <c r="D911" s="14"/>
      <c r="E911" s="14"/>
      <c r="F911" s="14"/>
    </row>
    <row r="912" spans="1:6" ht="12.75">
      <c r="A912" s="14"/>
      <c r="B912" s="199"/>
      <c r="C912" s="14"/>
      <c r="D912" s="14"/>
      <c r="E912" s="14"/>
      <c r="F912" s="14"/>
    </row>
    <row r="913" spans="1:6" ht="12.75">
      <c r="A913" s="14"/>
      <c r="B913" s="199"/>
      <c r="C913" s="14"/>
      <c r="D913" s="14"/>
      <c r="E913" s="14"/>
      <c r="F913" s="14"/>
    </row>
    <row r="914" spans="1:6" ht="12.75">
      <c r="A914" s="14"/>
      <c r="B914" s="199"/>
      <c r="C914" s="14"/>
      <c r="D914" s="14"/>
      <c r="E914" s="14"/>
      <c r="F914" s="14"/>
    </row>
    <row r="915" spans="1:6" ht="12.75">
      <c r="A915" s="14"/>
      <c r="B915" s="199"/>
      <c r="C915" s="14"/>
      <c r="D915" s="14"/>
      <c r="E915" s="14"/>
      <c r="F915" s="14"/>
    </row>
    <row r="916" spans="1:6" ht="12.75">
      <c r="A916" s="14"/>
      <c r="B916" s="199"/>
      <c r="C916" s="14"/>
      <c r="D916" s="14"/>
      <c r="E916" s="14"/>
      <c r="F916" s="14"/>
    </row>
    <row r="917" spans="1:6" ht="12.75">
      <c r="A917" s="14"/>
      <c r="B917" s="199"/>
      <c r="C917" s="14"/>
      <c r="D917" s="14"/>
      <c r="E917" s="14"/>
      <c r="F917" s="14"/>
    </row>
    <row r="918" spans="1:6" ht="12.75">
      <c r="A918" s="14"/>
      <c r="B918" s="199"/>
      <c r="C918" s="14"/>
      <c r="D918" s="14"/>
      <c r="E918" s="14"/>
      <c r="F918" s="14"/>
    </row>
    <row r="919" spans="1:6" ht="12.75">
      <c r="A919" s="14"/>
      <c r="B919" s="199"/>
      <c r="C919" s="14"/>
      <c r="D919" s="14"/>
      <c r="E919" s="14"/>
      <c r="F919" s="14"/>
    </row>
    <row r="920" spans="1:6" ht="12.75">
      <c r="A920" s="14"/>
      <c r="B920" s="199"/>
      <c r="C920" s="14"/>
      <c r="D920" s="14"/>
      <c r="E920" s="14"/>
      <c r="F920" s="14"/>
    </row>
    <row r="921" spans="1:6" ht="12.75">
      <c r="A921" s="14"/>
      <c r="B921" s="199"/>
      <c r="C921" s="14"/>
      <c r="D921" s="14"/>
      <c r="E921" s="14"/>
      <c r="F921" s="14"/>
    </row>
    <row r="922" spans="1:6" ht="12.75">
      <c r="A922" s="14"/>
      <c r="B922" s="199"/>
      <c r="C922" s="14"/>
      <c r="D922" s="14"/>
      <c r="E922" s="14"/>
      <c r="F922" s="14"/>
    </row>
    <row r="923" spans="1:6" ht="12.75">
      <c r="A923" s="14"/>
      <c r="B923" s="199"/>
      <c r="C923" s="14"/>
      <c r="D923" s="14"/>
      <c r="E923" s="14"/>
      <c r="F923" s="14"/>
    </row>
    <row r="924" spans="1:6" ht="12.75">
      <c r="A924" s="14"/>
      <c r="B924" s="199"/>
      <c r="C924" s="14"/>
      <c r="D924" s="14"/>
      <c r="E924" s="14"/>
      <c r="F924" s="14"/>
    </row>
    <row r="925" spans="1:6" ht="12.75">
      <c r="A925" s="14"/>
      <c r="B925" s="199"/>
      <c r="C925" s="14"/>
      <c r="D925" s="14"/>
      <c r="E925" s="14"/>
      <c r="F925" s="14"/>
    </row>
    <row r="926" spans="1:6" ht="12.75">
      <c r="A926" s="14"/>
      <c r="B926" s="199"/>
      <c r="C926" s="14"/>
      <c r="D926" s="14"/>
      <c r="E926" s="14"/>
      <c r="F926" s="14"/>
    </row>
    <row r="927" spans="1:6" ht="12.75">
      <c r="A927" s="14"/>
      <c r="B927" s="199"/>
      <c r="C927" s="14"/>
      <c r="D927" s="14"/>
      <c r="E927" s="14"/>
      <c r="F927" s="14"/>
    </row>
    <row r="928" spans="1:6" ht="12.75">
      <c r="A928" s="14"/>
      <c r="B928" s="199"/>
      <c r="C928" s="14"/>
      <c r="D928" s="14"/>
      <c r="E928" s="14"/>
      <c r="F928" s="14"/>
    </row>
    <row r="929" spans="1:6" ht="12.75">
      <c r="A929" s="14"/>
      <c r="B929" s="199"/>
      <c r="C929" s="14"/>
      <c r="D929" s="14"/>
      <c r="E929" s="14"/>
      <c r="F929" s="14"/>
    </row>
    <row r="930" spans="1:6" ht="12.75">
      <c r="A930" s="14"/>
      <c r="B930" s="199"/>
      <c r="C930" s="14"/>
      <c r="D930" s="14"/>
      <c r="E930" s="14"/>
      <c r="F930" s="14"/>
    </row>
    <row r="931" spans="1:6" ht="12.75">
      <c r="A931" s="14"/>
      <c r="B931" s="199"/>
      <c r="C931" s="14"/>
      <c r="D931" s="14"/>
      <c r="E931" s="14"/>
      <c r="F931" s="14"/>
    </row>
    <row r="932" spans="1:6" ht="12.75">
      <c r="A932" s="14"/>
      <c r="B932" s="199"/>
      <c r="C932" s="14"/>
      <c r="D932" s="14"/>
      <c r="E932" s="14"/>
      <c r="F932" s="14"/>
    </row>
    <row r="933" spans="1:6" ht="12.75">
      <c r="A933" s="14"/>
      <c r="B933" s="199"/>
      <c r="C933" s="14"/>
      <c r="D933" s="14"/>
      <c r="E933" s="14"/>
      <c r="F933" s="14"/>
    </row>
    <row r="934" spans="1:6" ht="12.75">
      <c r="A934" s="14"/>
      <c r="B934" s="199"/>
      <c r="C934" s="14"/>
      <c r="D934" s="14"/>
      <c r="E934" s="14"/>
      <c r="F934" s="14"/>
    </row>
    <row r="935" spans="1:6" ht="12.75">
      <c r="A935" s="14"/>
      <c r="B935" s="199"/>
      <c r="C935" s="14"/>
      <c r="D935" s="14"/>
      <c r="E935" s="14"/>
      <c r="F935" s="14"/>
    </row>
    <row r="936" spans="1:6" ht="12.75">
      <c r="A936" s="14"/>
      <c r="B936" s="199"/>
      <c r="C936" s="14"/>
      <c r="D936" s="14"/>
      <c r="E936" s="14"/>
      <c r="F936" s="14"/>
    </row>
    <row r="937" spans="1:6" ht="12.75">
      <c r="A937" s="14"/>
      <c r="B937" s="199"/>
      <c r="C937" s="14"/>
      <c r="D937" s="14"/>
      <c r="E937" s="14"/>
      <c r="F937" s="14"/>
    </row>
    <row r="938" spans="1:6" ht="12.75">
      <c r="A938" s="14"/>
      <c r="B938" s="199"/>
      <c r="C938" s="14"/>
      <c r="D938" s="14"/>
      <c r="E938" s="14"/>
      <c r="F938" s="14"/>
    </row>
    <row r="939" spans="1:6" ht="12.75">
      <c r="A939" s="14"/>
      <c r="B939" s="199"/>
      <c r="C939" s="14"/>
      <c r="D939" s="14"/>
      <c r="E939" s="14"/>
      <c r="F939" s="14"/>
    </row>
    <row r="940" spans="1:6" ht="12.75">
      <c r="A940" s="14"/>
      <c r="B940" s="199"/>
      <c r="C940" s="14"/>
      <c r="D940" s="14"/>
      <c r="E940" s="14"/>
      <c r="F940" s="14"/>
    </row>
    <row r="941" spans="1:6" ht="12.75">
      <c r="A941" s="14"/>
      <c r="B941" s="199"/>
      <c r="C941" s="14"/>
      <c r="D941" s="14"/>
      <c r="E941" s="14"/>
      <c r="F941" s="14"/>
    </row>
    <row r="942" spans="1:6" ht="12.75">
      <c r="A942" s="14"/>
      <c r="B942" s="199"/>
      <c r="C942" s="14"/>
      <c r="D942" s="14"/>
      <c r="E942" s="14"/>
      <c r="F942" s="14"/>
    </row>
    <row r="943" spans="1:6" ht="12.75">
      <c r="A943" s="14"/>
      <c r="B943" s="199"/>
      <c r="C943" s="14"/>
      <c r="D943" s="14"/>
      <c r="E943" s="14"/>
      <c r="F943" s="14"/>
    </row>
    <row r="944" spans="1:6" ht="12.75">
      <c r="A944" s="14"/>
      <c r="B944" s="199"/>
      <c r="C944" s="14"/>
      <c r="D944" s="14"/>
      <c r="E944" s="14"/>
      <c r="F944" s="14"/>
    </row>
    <row r="945" spans="1:6" ht="12.75">
      <c r="A945" s="14"/>
      <c r="B945" s="199"/>
      <c r="C945" s="14"/>
      <c r="D945" s="14"/>
      <c r="E945" s="14"/>
      <c r="F945" s="14"/>
    </row>
    <row r="946" spans="1:6" ht="12.75">
      <c r="A946" s="14"/>
      <c r="B946" s="199"/>
      <c r="C946" s="14"/>
      <c r="D946" s="14"/>
      <c r="E946" s="14"/>
      <c r="F946" s="14"/>
    </row>
    <row r="947" spans="1:6" ht="12.75">
      <c r="A947" s="14"/>
      <c r="B947" s="199"/>
      <c r="C947" s="14"/>
      <c r="D947" s="14"/>
      <c r="E947" s="14"/>
      <c r="F947" s="14"/>
    </row>
    <row r="948" spans="1:6" ht="12.75">
      <c r="A948" s="14"/>
      <c r="B948" s="199"/>
      <c r="C948" s="14"/>
      <c r="D948" s="14"/>
      <c r="E948" s="14"/>
      <c r="F948" s="14"/>
    </row>
    <row r="949" spans="1:6" ht="12.75">
      <c r="A949" s="14"/>
      <c r="B949" s="199"/>
      <c r="C949" s="14"/>
      <c r="D949" s="14"/>
      <c r="E949" s="14"/>
      <c r="F949" s="14"/>
    </row>
    <row r="950" spans="1:6" ht="12.75">
      <c r="A950" s="14"/>
      <c r="B950" s="199"/>
      <c r="C950" s="14"/>
      <c r="D950" s="14"/>
      <c r="E950" s="14"/>
      <c r="F950" s="14"/>
    </row>
    <row r="951" spans="1:6" ht="12.75">
      <c r="A951" s="14"/>
      <c r="B951" s="199"/>
      <c r="C951" s="14"/>
      <c r="D951" s="14"/>
      <c r="E951" s="14"/>
      <c r="F951" s="14"/>
    </row>
    <row r="952" spans="1:6" ht="12.75">
      <c r="A952" s="14"/>
      <c r="B952" s="199"/>
      <c r="C952" s="14"/>
      <c r="D952" s="14"/>
      <c r="E952" s="14"/>
      <c r="F952" s="14"/>
    </row>
    <row r="953" spans="1:6" ht="12.75">
      <c r="A953" s="14"/>
      <c r="B953" s="199"/>
      <c r="C953" s="14"/>
      <c r="D953" s="14"/>
      <c r="E953" s="14"/>
      <c r="F953" s="14"/>
    </row>
    <row r="954" spans="1:6" ht="12.75">
      <c r="A954" s="14"/>
      <c r="B954" s="199"/>
      <c r="C954" s="14"/>
      <c r="D954" s="14"/>
      <c r="E954" s="14"/>
      <c r="F954" s="14"/>
    </row>
    <row r="955" spans="1:6" ht="12.75">
      <c r="A955" s="14"/>
      <c r="B955" s="199"/>
      <c r="C955" s="14"/>
      <c r="D955" s="14"/>
      <c r="E955" s="14"/>
      <c r="F955" s="14"/>
    </row>
    <row r="956" spans="1:6" ht="12.75">
      <c r="A956" s="14"/>
      <c r="B956" s="199"/>
      <c r="C956" s="14"/>
      <c r="D956" s="14"/>
      <c r="E956" s="14"/>
      <c r="F956" s="14"/>
    </row>
    <row r="957" spans="1:6" ht="12.75">
      <c r="A957" s="14"/>
      <c r="B957" s="199"/>
      <c r="C957" s="14"/>
      <c r="D957" s="14"/>
      <c r="E957" s="14"/>
      <c r="F957" s="14"/>
    </row>
    <row r="958" spans="1:6" ht="12.75">
      <c r="A958" s="14"/>
      <c r="B958" s="199"/>
      <c r="C958" s="14"/>
      <c r="D958" s="14"/>
      <c r="E958" s="14"/>
      <c r="F958" s="14"/>
    </row>
    <row r="959" spans="1:6" ht="12.75">
      <c r="A959" s="14"/>
      <c r="B959" s="199"/>
      <c r="C959" s="14"/>
      <c r="D959" s="14"/>
      <c r="E959" s="14"/>
      <c r="F959" s="14"/>
    </row>
    <row r="960" spans="1:6" ht="12.75">
      <c r="A960" s="14"/>
      <c r="B960" s="199"/>
      <c r="C960" s="14"/>
      <c r="D960" s="14"/>
      <c r="E960" s="14"/>
      <c r="F960" s="14"/>
    </row>
    <row r="961" spans="1:6" ht="12.75">
      <c r="A961" s="14"/>
      <c r="B961" s="199"/>
      <c r="C961" s="14"/>
      <c r="D961" s="14"/>
      <c r="E961" s="14"/>
      <c r="F961" s="14"/>
    </row>
    <row r="962" spans="1:6" ht="12.75">
      <c r="A962" s="14"/>
      <c r="B962" s="199"/>
      <c r="C962" s="14"/>
      <c r="D962" s="14"/>
      <c r="E962" s="14"/>
      <c r="F962" s="14"/>
    </row>
    <row r="963" spans="1:6" ht="12.75">
      <c r="A963" s="14"/>
      <c r="B963" s="199"/>
      <c r="C963" s="14"/>
      <c r="D963" s="14"/>
      <c r="E963" s="14"/>
      <c r="F963" s="14"/>
    </row>
    <row r="964" spans="1:6" ht="12.75">
      <c r="A964" s="14"/>
      <c r="B964" s="199"/>
      <c r="C964" s="14"/>
      <c r="D964" s="14"/>
      <c r="E964" s="14"/>
      <c r="F964" s="14"/>
    </row>
    <row r="965" spans="1:6" ht="12.75">
      <c r="A965" s="14"/>
      <c r="B965" s="199"/>
      <c r="C965" s="14"/>
      <c r="D965" s="14"/>
      <c r="E965" s="14"/>
      <c r="F965" s="14"/>
    </row>
    <row r="966" spans="1:6" ht="12.75">
      <c r="A966" s="14"/>
      <c r="B966" s="199"/>
      <c r="C966" s="14"/>
      <c r="D966" s="14"/>
      <c r="E966" s="14"/>
      <c r="F966" s="14"/>
    </row>
    <row r="967" spans="1:6" ht="12.75">
      <c r="A967" s="14"/>
      <c r="B967" s="199"/>
      <c r="C967" s="14"/>
      <c r="D967" s="14"/>
      <c r="E967" s="14"/>
      <c r="F967" s="14"/>
    </row>
    <row r="968" spans="1:6" ht="12.75">
      <c r="A968" s="14"/>
      <c r="B968" s="199"/>
      <c r="C968" s="14"/>
      <c r="D968" s="14"/>
      <c r="E968" s="14"/>
      <c r="F968" s="14"/>
    </row>
    <row r="969" spans="1:6" ht="12.75">
      <c r="A969" s="14"/>
      <c r="B969" s="199"/>
      <c r="C969" s="14"/>
      <c r="D969" s="14"/>
      <c r="E969" s="14"/>
      <c r="F969" s="14"/>
    </row>
    <row r="970" spans="1:6" ht="12.75">
      <c r="A970" s="14"/>
      <c r="B970" s="199"/>
      <c r="C970" s="14"/>
      <c r="D970" s="14"/>
      <c r="E970" s="14"/>
      <c r="F970" s="14"/>
    </row>
    <row r="971" spans="1:6" ht="12.75">
      <c r="A971" s="14"/>
      <c r="B971" s="199"/>
      <c r="C971" s="14"/>
      <c r="D971" s="14"/>
      <c r="E971" s="14"/>
      <c r="F971" s="14"/>
    </row>
    <row r="972" spans="1:6" ht="12.75">
      <c r="A972" s="14"/>
      <c r="B972" s="199"/>
      <c r="C972" s="14"/>
      <c r="D972" s="14"/>
      <c r="E972" s="14"/>
      <c r="F972" s="14"/>
    </row>
    <row r="973" spans="1:6" ht="12.75">
      <c r="A973" s="14"/>
      <c r="B973" s="199"/>
      <c r="C973" s="14"/>
      <c r="D973" s="14"/>
      <c r="E973" s="14"/>
      <c r="F973" s="14"/>
    </row>
    <row r="974" spans="1:6" ht="12.75">
      <c r="A974" s="14"/>
      <c r="B974" s="199"/>
      <c r="C974" s="14"/>
      <c r="D974" s="14"/>
      <c r="E974" s="14"/>
      <c r="F974" s="14"/>
    </row>
    <row r="975" spans="1:6" ht="12.75">
      <c r="A975" s="14"/>
      <c r="B975" s="199"/>
      <c r="C975" s="14"/>
      <c r="D975" s="14"/>
      <c r="E975" s="14"/>
      <c r="F975" s="14"/>
    </row>
    <row r="976" spans="1:6" ht="12.75">
      <c r="A976" s="14"/>
      <c r="B976" s="199"/>
      <c r="C976" s="14"/>
      <c r="D976" s="14"/>
      <c r="E976" s="14"/>
      <c r="F976" s="14"/>
    </row>
    <row r="977" spans="1:6" ht="12.75">
      <c r="A977" s="14"/>
      <c r="B977" s="199"/>
      <c r="C977" s="14"/>
      <c r="D977" s="14"/>
      <c r="E977" s="14"/>
      <c r="F977" s="14"/>
    </row>
    <row r="978" spans="1:6" ht="12.75">
      <c r="A978" s="14"/>
      <c r="B978" s="199"/>
      <c r="C978" s="14"/>
      <c r="D978" s="14"/>
      <c r="E978" s="14"/>
      <c r="F978" s="14"/>
    </row>
    <row r="979" spans="1:6" ht="12.75">
      <c r="A979" s="14"/>
      <c r="B979" s="199"/>
      <c r="C979" s="14"/>
      <c r="D979" s="14"/>
      <c r="E979" s="14"/>
      <c r="F979" s="14"/>
    </row>
    <row r="980" spans="1:6" ht="12.75">
      <c r="A980" s="14"/>
      <c r="B980" s="199"/>
      <c r="C980" s="14"/>
      <c r="D980" s="14"/>
      <c r="E980" s="14"/>
      <c r="F980" s="14"/>
    </row>
    <row r="981" spans="1:6" ht="12.75">
      <c r="A981" s="14"/>
      <c r="B981" s="199"/>
      <c r="C981" s="14"/>
      <c r="D981" s="14"/>
      <c r="E981" s="14"/>
      <c r="F981" s="14"/>
    </row>
    <row r="982" spans="1:6" ht="12.75">
      <c r="A982" s="14"/>
      <c r="B982" s="199"/>
      <c r="C982" s="14"/>
      <c r="D982" s="14"/>
      <c r="E982" s="14"/>
      <c r="F982" s="14"/>
    </row>
    <row r="983" spans="1:6" ht="12.75">
      <c r="A983" s="14"/>
      <c r="B983" s="199"/>
      <c r="C983" s="14"/>
      <c r="D983" s="14"/>
      <c r="E983" s="14"/>
      <c r="F983" s="14"/>
    </row>
    <row r="984" spans="1:6" ht="12.75">
      <c r="A984" s="14"/>
      <c r="B984" s="199"/>
      <c r="C984" s="14"/>
      <c r="D984" s="14"/>
      <c r="E984" s="14"/>
      <c r="F984" s="14"/>
    </row>
    <row r="985" spans="1:6" ht="12.75">
      <c r="A985" s="14"/>
      <c r="B985" s="199"/>
      <c r="C985" s="14"/>
      <c r="D985" s="14"/>
      <c r="E985" s="14"/>
      <c r="F985" s="14"/>
    </row>
    <row r="986" spans="1:6" ht="12.75">
      <c r="A986" s="14"/>
      <c r="B986" s="199"/>
      <c r="C986" s="14"/>
      <c r="D986" s="14"/>
      <c r="E986" s="14"/>
      <c r="F986" s="14"/>
    </row>
    <row r="987" spans="1:6" ht="12.75">
      <c r="A987" s="14"/>
      <c r="B987" s="199"/>
      <c r="C987" s="14"/>
      <c r="D987" s="14"/>
      <c r="E987" s="14"/>
      <c r="F987" s="14"/>
    </row>
    <row r="988" spans="1:6" ht="12.75">
      <c r="A988" s="14"/>
      <c r="B988" s="199"/>
      <c r="C988" s="14"/>
      <c r="D988" s="14"/>
      <c r="E988" s="14"/>
      <c r="F988" s="14"/>
    </row>
    <row r="989" spans="1:6" ht="12.75">
      <c r="A989" s="14"/>
      <c r="B989" s="199"/>
      <c r="C989" s="14"/>
      <c r="D989" s="14"/>
      <c r="E989" s="14"/>
      <c r="F989" s="14"/>
    </row>
    <row r="990" spans="1:6" ht="12.75">
      <c r="A990" s="14"/>
      <c r="B990" s="199"/>
      <c r="C990" s="14"/>
      <c r="D990" s="14"/>
      <c r="E990" s="14"/>
      <c r="F990" s="14"/>
    </row>
    <row r="991" spans="1:6" ht="12.75">
      <c r="A991" s="14"/>
      <c r="B991" s="199"/>
      <c r="C991" s="14"/>
      <c r="D991" s="14"/>
      <c r="E991" s="14"/>
      <c r="F991" s="14"/>
    </row>
    <row r="992" spans="1:6" ht="12.75">
      <c r="A992" s="14"/>
      <c r="B992" s="199"/>
      <c r="C992" s="14"/>
      <c r="D992" s="14"/>
      <c r="E992" s="14"/>
      <c r="F992" s="14"/>
    </row>
    <row r="993" spans="1:6" ht="12.75">
      <c r="A993" s="14"/>
      <c r="B993" s="199"/>
      <c r="C993" s="14"/>
      <c r="D993" s="14"/>
      <c r="E993" s="14"/>
      <c r="F993" s="14"/>
    </row>
    <row r="994" spans="1:6" ht="12.75">
      <c r="A994" s="14"/>
      <c r="B994" s="199"/>
      <c r="C994" s="14"/>
      <c r="D994" s="14"/>
      <c r="E994" s="14"/>
      <c r="F994" s="14"/>
    </row>
    <row r="995" spans="1:6" ht="12.75">
      <c r="A995" s="14"/>
      <c r="B995" s="199"/>
      <c r="C995" s="14"/>
      <c r="D995" s="14"/>
      <c r="E995" s="14"/>
      <c r="F995" s="14"/>
    </row>
    <row r="996" spans="1:6" ht="12.75">
      <c r="A996" s="14"/>
      <c r="B996" s="199"/>
      <c r="C996" s="14"/>
      <c r="D996" s="14"/>
      <c r="E996" s="14"/>
      <c r="F996" s="14"/>
    </row>
    <row r="997" spans="1:6" ht="12.75">
      <c r="A997" s="14"/>
      <c r="B997" s="199"/>
      <c r="C997" s="14"/>
      <c r="D997" s="14"/>
      <c r="E997" s="14"/>
      <c r="F997" s="14"/>
    </row>
    <row r="998" spans="1:6" ht="12.75">
      <c r="A998" s="14"/>
      <c r="B998" s="199"/>
      <c r="C998" s="14"/>
      <c r="D998" s="14"/>
      <c r="E998" s="14"/>
      <c r="F998" s="14"/>
    </row>
    <row r="999" spans="1:6" ht="12.75">
      <c r="A999" s="14"/>
      <c r="B999" s="199"/>
      <c r="C999" s="14"/>
      <c r="D999" s="14"/>
      <c r="E999" s="14"/>
      <c r="F999" s="14"/>
    </row>
    <row r="1000" spans="1:6" ht="12.75">
      <c r="A1000" s="14"/>
      <c r="B1000" s="199"/>
      <c r="C1000" s="14"/>
      <c r="D1000" s="14"/>
      <c r="E1000" s="14"/>
      <c r="F1000" s="14"/>
    </row>
    <row r="1001" spans="1:6" ht="12.75">
      <c r="A1001" s="14"/>
      <c r="B1001" s="199"/>
      <c r="C1001" s="14"/>
      <c r="D1001" s="14"/>
      <c r="E1001" s="14"/>
      <c r="F1001" s="14"/>
    </row>
    <row r="1002" spans="1:6" ht="12.75">
      <c r="A1002" s="14"/>
      <c r="B1002" s="199"/>
      <c r="C1002" s="14"/>
      <c r="D1002" s="14"/>
      <c r="E1002" s="14"/>
      <c r="F1002" s="14"/>
    </row>
    <row r="1003" spans="1:6" ht="12.75">
      <c r="A1003" s="14"/>
      <c r="B1003" s="199"/>
      <c r="C1003" s="14"/>
      <c r="D1003" s="14"/>
      <c r="E1003" s="14"/>
      <c r="F1003" s="14"/>
    </row>
    <row r="1004" spans="1:6" ht="12.75">
      <c r="A1004" s="14"/>
      <c r="B1004" s="199"/>
      <c r="C1004" s="14"/>
      <c r="D1004" s="14"/>
      <c r="E1004" s="14"/>
      <c r="F1004" s="14"/>
    </row>
    <row r="1005" spans="1:6" ht="12.75">
      <c r="A1005" s="14"/>
      <c r="B1005" s="199"/>
      <c r="C1005" s="14"/>
      <c r="D1005" s="14"/>
      <c r="E1005" s="14"/>
      <c r="F1005" s="14"/>
    </row>
    <row r="1006" spans="1:6" ht="12.75">
      <c r="A1006" s="14"/>
      <c r="B1006" s="199"/>
      <c r="C1006" s="14"/>
      <c r="D1006" s="14"/>
      <c r="E1006" s="14"/>
      <c r="F1006" s="14"/>
    </row>
    <row r="1007" spans="1:6" ht="12.75">
      <c r="A1007" s="14"/>
      <c r="B1007" s="199"/>
      <c r="C1007" s="14"/>
      <c r="D1007" s="14"/>
      <c r="E1007" s="14"/>
      <c r="F1007" s="14"/>
    </row>
    <row r="1008" spans="1:6" ht="12.75">
      <c r="A1008" s="14"/>
      <c r="B1008" s="199"/>
      <c r="C1008" s="14"/>
      <c r="D1008" s="14"/>
      <c r="E1008" s="14"/>
      <c r="F1008" s="14"/>
    </row>
    <row r="1009" spans="1:6" ht="12.75">
      <c r="A1009" s="14"/>
      <c r="B1009" s="199"/>
      <c r="C1009" s="14"/>
      <c r="D1009" s="14"/>
      <c r="E1009" s="14"/>
      <c r="F1009" s="14"/>
    </row>
    <row r="1010" spans="1:6" ht="12.75">
      <c r="A1010" s="14"/>
      <c r="B1010" s="199"/>
      <c r="C1010" s="14"/>
      <c r="D1010" s="14"/>
      <c r="E1010" s="14"/>
      <c r="F1010" s="14"/>
    </row>
    <row r="1011" spans="1:6" ht="12.75">
      <c r="A1011" s="14"/>
      <c r="B1011" s="199"/>
      <c r="C1011" s="14"/>
      <c r="D1011" s="14"/>
      <c r="E1011" s="14"/>
      <c r="F1011" s="14"/>
    </row>
    <row r="1012" spans="1:6" ht="12.75">
      <c r="A1012" s="14"/>
      <c r="B1012" s="199"/>
      <c r="C1012" s="14"/>
      <c r="D1012" s="14"/>
      <c r="E1012" s="14"/>
      <c r="F1012" s="14"/>
    </row>
    <row r="1013" spans="1:6" ht="12.75">
      <c r="A1013" s="14"/>
      <c r="B1013" s="199"/>
      <c r="C1013" s="14"/>
      <c r="D1013" s="14"/>
      <c r="E1013" s="14"/>
      <c r="F1013" s="14"/>
    </row>
    <row r="1014" spans="1:6" ht="12.75">
      <c r="A1014" s="14"/>
      <c r="B1014" s="199"/>
      <c r="C1014" s="14"/>
      <c r="D1014" s="14"/>
      <c r="E1014" s="14"/>
      <c r="F1014" s="14"/>
    </row>
    <row r="1015" spans="1:6" ht="12.75">
      <c r="A1015" s="14"/>
      <c r="B1015" s="199"/>
      <c r="C1015" s="14"/>
      <c r="D1015" s="14"/>
      <c r="E1015" s="14"/>
      <c r="F1015" s="14"/>
    </row>
    <row r="1016" spans="1:6" ht="12.75">
      <c r="A1016" s="14"/>
      <c r="B1016" s="199"/>
      <c r="C1016" s="14"/>
      <c r="D1016" s="14"/>
      <c r="E1016" s="14"/>
      <c r="F1016" s="14"/>
    </row>
    <row r="1017" spans="1:6" ht="12.75">
      <c r="A1017" s="14"/>
      <c r="B1017" s="199"/>
      <c r="C1017" s="14"/>
      <c r="D1017" s="14"/>
      <c r="E1017" s="14"/>
      <c r="F1017" s="14"/>
    </row>
    <row r="1018" spans="1:6" ht="12.75">
      <c r="A1018" s="14"/>
      <c r="B1018" s="199"/>
      <c r="C1018" s="14"/>
      <c r="D1018" s="14"/>
      <c r="E1018" s="14"/>
      <c r="F1018" s="14"/>
    </row>
    <row r="1019" spans="1:6" ht="12.75">
      <c r="A1019" s="14"/>
      <c r="B1019" s="199"/>
      <c r="C1019" s="14"/>
      <c r="D1019" s="14"/>
      <c r="E1019" s="14"/>
      <c r="F1019" s="14"/>
    </row>
    <row r="1020" spans="1:6" ht="12.75">
      <c r="A1020" s="14"/>
      <c r="B1020" s="199"/>
      <c r="C1020" s="14"/>
      <c r="D1020" s="14"/>
      <c r="E1020" s="14"/>
      <c r="F1020" s="14"/>
    </row>
    <row r="1021" spans="1:6" ht="12.75">
      <c r="A1021" s="14"/>
      <c r="B1021" s="199"/>
      <c r="C1021" s="14"/>
      <c r="D1021" s="14"/>
      <c r="E1021" s="14"/>
      <c r="F1021" s="14"/>
    </row>
    <row r="1022" spans="1:6" ht="12.75">
      <c r="A1022" s="14"/>
      <c r="B1022" s="199"/>
      <c r="C1022" s="14"/>
      <c r="D1022" s="14"/>
      <c r="E1022" s="14"/>
      <c r="F1022" s="14"/>
    </row>
    <row r="1023" spans="1:6" ht="12.75">
      <c r="A1023" s="14"/>
      <c r="B1023" s="199"/>
      <c r="C1023" s="14"/>
      <c r="D1023" s="14"/>
      <c r="E1023" s="14"/>
      <c r="F1023" s="14"/>
    </row>
    <row r="1024" spans="1:6" ht="12.75">
      <c r="A1024" s="14"/>
      <c r="B1024" s="199"/>
      <c r="C1024" s="14"/>
      <c r="D1024" s="14"/>
      <c r="E1024" s="14"/>
      <c r="F1024" s="14"/>
    </row>
    <row r="1025" spans="1:6" ht="12.75">
      <c r="A1025" s="14"/>
      <c r="B1025" s="199"/>
      <c r="C1025" s="14"/>
      <c r="D1025" s="14"/>
      <c r="E1025" s="14"/>
      <c r="F1025" s="14"/>
    </row>
    <row r="1026" spans="1:6" ht="12.75">
      <c r="A1026" s="14"/>
      <c r="B1026" s="199"/>
      <c r="C1026" s="14"/>
      <c r="D1026" s="14"/>
      <c r="E1026" s="14"/>
      <c r="F1026" s="14"/>
    </row>
    <row r="1027" spans="1:6" ht="12.75">
      <c r="A1027" s="14"/>
      <c r="B1027" s="199"/>
      <c r="C1027" s="14"/>
      <c r="D1027" s="14"/>
      <c r="E1027" s="14"/>
      <c r="F1027" s="14"/>
    </row>
    <row r="1028" spans="1:6" ht="12.75">
      <c r="A1028" s="14"/>
      <c r="B1028" s="199"/>
      <c r="C1028" s="14"/>
      <c r="D1028" s="14"/>
      <c r="E1028" s="14"/>
      <c r="F1028" s="14"/>
    </row>
    <row r="1029" spans="1:6" ht="12.75">
      <c r="A1029" s="14"/>
      <c r="B1029" s="199"/>
      <c r="C1029" s="14"/>
      <c r="D1029" s="14"/>
      <c r="E1029" s="14"/>
      <c r="F1029" s="14"/>
    </row>
    <row r="1030" spans="1:6" ht="12.75">
      <c r="A1030" s="14"/>
      <c r="B1030" s="199"/>
      <c r="C1030" s="14"/>
      <c r="D1030" s="14"/>
      <c r="E1030" s="14"/>
      <c r="F1030" s="14"/>
    </row>
    <row r="1031" spans="1:6" ht="12.75">
      <c r="A1031" s="14"/>
      <c r="B1031" s="199"/>
      <c r="C1031" s="14"/>
      <c r="D1031" s="14"/>
      <c r="E1031" s="14"/>
      <c r="F1031" s="14"/>
    </row>
    <row r="1032" spans="1:6" ht="12.75">
      <c r="A1032" s="14"/>
      <c r="B1032" s="199"/>
      <c r="C1032" s="14"/>
      <c r="D1032" s="14"/>
      <c r="E1032" s="14"/>
      <c r="F1032" s="14"/>
    </row>
    <row r="1033" spans="1:6" ht="12.75">
      <c r="A1033" s="14"/>
      <c r="B1033" s="199"/>
      <c r="C1033" s="14"/>
      <c r="D1033" s="14"/>
      <c r="E1033" s="14"/>
      <c r="F1033" s="14"/>
    </row>
    <row r="1034" spans="1:6" ht="12.75">
      <c r="A1034" s="14"/>
      <c r="B1034" s="199"/>
      <c r="C1034" s="14"/>
      <c r="D1034" s="14"/>
      <c r="E1034" s="14"/>
      <c r="F1034" s="14"/>
    </row>
    <row r="1035" spans="1:6" ht="12.75">
      <c r="A1035" s="14"/>
      <c r="B1035" s="199"/>
      <c r="C1035" s="14"/>
      <c r="D1035" s="14"/>
      <c r="E1035" s="14"/>
      <c r="F1035" s="14"/>
    </row>
    <row r="1036" spans="1:6" ht="12.75">
      <c r="A1036" s="14"/>
      <c r="B1036" s="199"/>
      <c r="C1036" s="14"/>
      <c r="D1036" s="14"/>
      <c r="E1036" s="14"/>
      <c r="F1036" s="14"/>
    </row>
    <row r="1037" spans="1:6" ht="12.75">
      <c r="A1037" s="14"/>
      <c r="B1037" s="199"/>
      <c r="C1037" s="14"/>
      <c r="D1037" s="14"/>
      <c r="E1037" s="14"/>
      <c r="F1037" s="14"/>
    </row>
    <row r="1038" spans="1:6" ht="12.75">
      <c r="A1038" s="14"/>
      <c r="B1038" s="199"/>
      <c r="C1038" s="14"/>
      <c r="D1038" s="14"/>
      <c r="E1038" s="14"/>
      <c r="F1038" s="14"/>
    </row>
    <row r="1039" spans="1:6" ht="12.75">
      <c r="A1039" s="14"/>
      <c r="B1039" s="199"/>
      <c r="C1039" s="14"/>
      <c r="D1039" s="14"/>
      <c r="E1039" s="14"/>
      <c r="F1039" s="14"/>
    </row>
    <row r="1040" spans="1:6" ht="12.75">
      <c r="A1040" s="14"/>
      <c r="B1040" s="199"/>
      <c r="C1040" s="14"/>
      <c r="D1040" s="14"/>
      <c r="E1040" s="14"/>
      <c r="F1040" s="14"/>
    </row>
    <row r="1041" spans="1:6" ht="12.75">
      <c r="A1041" s="14"/>
      <c r="B1041" s="199"/>
      <c r="C1041" s="14"/>
      <c r="D1041" s="14"/>
      <c r="E1041" s="14"/>
      <c r="F1041" s="14"/>
    </row>
    <row r="1042" spans="1:6" ht="12.75">
      <c r="A1042" s="14"/>
      <c r="B1042" s="199"/>
      <c r="C1042" s="14"/>
      <c r="D1042" s="14"/>
      <c r="E1042" s="14"/>
      <c r="F1042" s="14"/>
    </row>
    <row r="1043" spans="1:6" ht="12.75">
      <c r="A1043" s="14"/>
      <c r="B1043" s="199"/>
      <c r="C1043" s="14"/>
      <c r="D1043" s="14"/>
      <c r="E1043" s="14"/>
      <c r="F1043" s="14"/>
    </row>
    <row r="1044" spans="1:6" ht="12.75">
      <c r="A1044" s="14"/>
      <c r="B1044" s="199"/>
      <c r="C1044" s="14"/>
      <c r="D1044" s="14"/>
      <c r="E1044" s="14"/>
      <c r="F1044" s="14"/>
    </row>
    <row r="1045" spans="1:6" ht="12.75">
      <c r="A1045" s="14"/>
      <c r="B1045" s="199"/>
      <c r="C1045" s="14"/>
      <c r="D1045" s="14"/>
      <c r="E1045" s="14"/>
      <c r="F1045" s="14"/>
    </row>
    <row r="1046" spans="1:6" ht="12.75">
      <c r="A1046" s="14"/>
      <c r="B1046" s="199"/>
      <c r="C1046" s="14"/>
      <c r="D1046" s="14"/>
      <c r="E1046" s="14"/>
      <c r="F1046" s="14"/>
    </row>
    <row r="1047" spans="1:6" ht="12.75">
      <c r="A1047" s="14"/>
      <c r="B1047" s="199"/>
      <c r="C1047" s="14"/>
      <c r="D1047" s="14"/>
      <c r="E1047" s="14"/>
      <c r="F1047" s="14"/>
    </row>
    <row r="1048" spans="1:6" ht="12.75">
      <c r="A1048" s="14"/>
      <c r="B1048" s="199"/>
      <c r="C1048" s="14"/>
      <c r="D1048" s="14"/>
      <c r="E1048" s="14"/>
      <c r="F1048" s="14"/>
    </row>
    <row r="1049" spans="1:6" ht="12.75">
      <c r="A1049" s="14"/>
      <c r="B1049" s="199"/>
      <c r="C1049" s="14"/>
      <c r="D1049" s="14"/>
      <c r="E1049" s="14"/>
      <c r="F1049" s="14"/>
    </row>
  </sheetData>
  <sheetProtection/>
  <mergeCells count="1">
    <mergeCell ref="C3:D3"/>
  </mergeCells>
  <printOptions horizontalCentered="1"/>
  <pageMargins left="0.3937007874015748" right="0.3937007874015748" top="0.7874015748031497" bottom="0.5905511811023623" header="0.5118110236220472" footer="0.5118110236220472"/>
  <pageSetup fitToHeight="7" horizontalDpi="600" verticalDpi="600" orientation="landscape" paperSize="9" scale="85" r:id="rId1"/>
  <headerFooter alignWithMargins="0">
    <oddFooter>&amp;LSilnoproud&amp;C&amp;P/&amp;N&amp;ROprava a údržba</oddFooter>
  </headerFooter>
  <rowBreaks count="2" manualBreakCount="2">
    <brk id="14" max="5" man="1"/>
    <brk id="44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T77"/>
  <sheetViews>
    <sheetView view="pageBreakPreview" zoomScale="95" zoomScaleNormal="120" zoomScaleSheetLayoutView="95" zoomScalePageLayoutView="0" workbookViewId="0" topLeftCell="A46">
      <selection activeCell="E63" sqref="E63:E72"/>
    </sheetView>
  </sheetViews>
  <sheetFormatPr defaultColWidth="9.00390625" defaultRowHeight="12.75"/>
  <cols>
    <col min="1" max="1" width="5.125" style="842" customWidth="1"/>
    <col min="2" max="2" width="105.75390625" style="843" customWidth="1"/>
    <col min="3" max="3" width="4.375" style="844" customWidth="1"/>
    <col min="4" max="5" width="9.75390625" style="845" customWidth="1"/>
    <col min="6" max="6" width="12.125" style="876" customWidth="1"/>
    <col min="7" max="248" width="9.125" style="823" customWidth="1"/>
    <col min="249" max="254" width="9.125" style="821" customWidth="1"/>
    <col min="255" max="16384" width="9.125" style="833" customWidth="1"/>
  </cols>
  <sheetData>
    <row r="1" spans="1:254" s="144" customFormat="1" ht="22.5" customHeight="1">
      <c r="A1" s="798"/>
      <c r="B1" s="799" t="s">
        <v>1059</v>
      </c>
      <c r="C1" s="152"/>
      <c r="D1" s="153"/>
      <c r="E1" s="153"/>
      <c r="F1" s="800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2"/>
      <c r="IP1" s="142"/>
      <c r="IQ1" s="142"/>
      <c r="IR1" s="142"/>
      <c r="IS1" s="142"/>
      <c r="IT1" s="142"/>
    </row>
    <row r="2" spans="1:254" s="144" customFormat="1" ht="18">
      <c r="A2" s="798"/>
      <c r="B2" s="151" t="s">
        <v>1249</v>
      </c>
      <c r="C2" s="152"/>
      <c r="D2" s="153"/>
      <c r="E2" s="153"/>
      <c r="F2" s="800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  <c r="HZ2" s="143"/>
      <c r="IA2" s="143"/>
      <c r="IB2" s="143"/>
      <c r="IC2" s="143"/>
      <c r="ID2" s="143"/>
      <c r="IE2" s="143"/>
      <c r="IF2" s="143"/>
      <c r="IG2" s="143"/>
      <c r="IH2" s="143"/>
      <c r="II2" s="143"/>
      <c r="IJ2" s="143"/>
      <c r="IK2" s="143"/>
      <c r="IL2" s="143"/>
      <c r="IM2" s="143"/>
      <c r="IN2" s="143"/>
      <c r="IO2" s="142"/>
      <c r="IP2" s="142"/>
      <c r="IQ2" s="142"/>
      <c r="IR2" s="142"/>
      <c r="IS2" s="142"/>
      <c r="IT2" s="142"/>
    </row>
    <row r="3" spans="1:253" s="141" customFormat="1" ht="34.5" customHeight="1">
      <c r="A3" s="801"/>
      <c r="B3" s="802" t="s">
        <v>179</v>
      </c>
      <c r="C3" s="803" t="s">
        <v>1753</v>
      </c>
      <c r="D3" s="804" t="s">
        <v>1754</v>
      </c>
      <c r="E3" s="804" t="s">
        <v>1755</v>
      </c>
      <c r="F3" s="805" t="s">
        <v>1756</v>
      </c>
      <c r="IO3" s="142"/>
      <c r="IP3" s="142"/>
      <c r="IQ3" s="142"/>
      <c r="IR3" s="142"/>
      <c r="IS3" s="142"/>
    </row>
    <row r="4" spans="1:253" s="810" customFormat="1" ht="15">
      <c r="A4" s="806"/>
      <c r="B4" s="807" t="s">
        <v>1757</v>
      </c>
      <c r="C4" s="808"/>
      <c r="D4" s="809"/>
      <c r="E4" s="809"/>
      <c r="F4" s="873">
        <f>SUM(F5:F12)</f>
        <v>0</v>
      </c>
      <c r="IQ4" s="811"/>
      <c r="IR4" s="811"/>
      <c r="IS4" s="811"/>
    </row>
    <row r="5" spans="1:253" s="816" customFormat="1" ht="14.25">
      <c r="A5" s="812">
        <f aca="true" t="shared" si="0" ref="A5:A11">A4+1</f>
        <v>1</v>
      </c>
      <c r="B5" s="813" t="s">
        <v>1758</v>
      </c>
      <c r="C5" s="814" t="s">
        <v>1277</v>
      </c>
      <c r="D5" s="815">
        <v>1</v>
      </c>
      <c r="E5" s="815"/>
      <c r="F5" s="874">
        <f aca="true" t="shared" si="1" ref="F5:F12">E5*D5</f>
        <v>0</v>
      </c>
      <c r="IQ5" s="811"/>
      <c r="IR5" s="811"/>
      <c r="IS5" s="811"/>
    </row>
    <row r="6" spans="1:253" s="816" customFormat="1" ht="28.5">
      <c r="A6" s="812">
        <f t="shared" si="0"/>
        <v>2</v>
      </c>
      <c r="B6" s="813" t="s">
        <v>1759</v>
      </c>
      <c r="C6" s="814" t="s">
        <v>1277</v>
      </c>
      <c r="D6" s="815">
        <v>22</v>
      </c>
      <c r="E6" s="815"/>
      <c r="F6" s="874">
        <f t="shared" si="1"/>
        <v>0</v>
      </c>
      <c r="IQ6" s="811"/>
      <c r="IR6" s="811"/>
      <c r="IS6" s="811"/>
    </row>
    <row r="7" spans="1:253" s="816" customFormat="1" ht="14.25">
      <c r="A7" s="812">
        <f t="shared" si="0"/>
        <v>3</v>
      </c>
      <c r="B7" s="813" t="s">
        <v>1760</v>
      </c>
      <c r="C7" s="814" t="s">
        <v>1343</v>
      </c>
      <c r="D7" s="815">
        <v>870</v>
      </c>
      <c r="E7" s="815"/>
      <c r="F7" s="874">
        <f t="shared" si="1"/>
        <v>0</v>
      </c>
      <c r="IQ7" s="811"/>
      <c r="IR7" s="811"/>
      <c r="IS7" s="811"/>
    </row>
    <row r="8" spans="1:253" s="816" customFormat="1" ht="14.25">
      <c r="A8" s="812">
        <f t="shared" si="0"/>
        <v>4</v>
      </c>
      <c r="B8" s="813" t="s">
        <v>1761</v>
      </c>
      <c r="C8" s="814" t="s">
        <v>1282</v>
      </c>
      <c r="D8" s="815">
        <v>210</v>
      </c>
      <c r="E8" s="815"/>
      <c r="F8" s="874">
        <f t="shared" si="1"/>
        <v>0</v>
      </c>
      <c r="IQ8" s="811"/>
      <c r="IR8" s="811"/>
      <c r="IS8" s="811"/>
    </row>
    <row r="9" spans="1:253" s="816" customFormat="1" ht="14.25">
      <c r="A9" s="812">
        <f t="shared" si="0"/>
        <v>5</v>
      </c>
      <c r="B9" s="817" t="s">
        <v>1762</v>
      </c>
      <c r="C9" s="818" t="s">
        <v>1277</v>
      </c>
      <c r="D9" s="815">
        <v>1</v>
      </c>
      <c r="E9" s="815"/>
      <c r="F9" s="874">
        <f t="shared" si="1"/>
        <v>0</v>
      </c>
      <c r="IQ9" s="811"/>
      <c r="IR9" s="811"/>
      <c r="IS9" s="811"/>
    </row>
    <row r="10" spans="1:253" s="816" customFormat="1" ht="14.25">
      <c r="A10" s="812">
        <f t="shared" si="0"/>
        <v>6</v>
      </c>
      <c r="B10" s="813" t="s">
        <v>1763</v>
      </c>
      <c r="C10" s="818" t="s">
        <v>1277</v>
      </c>
      <c r="D10" s="815">
        <v>1</v>
      </c>
      <c r="E10" s="815"/>
      <c r="F10" s="874">
        <f t="shared" si="1"/>
        <v>0</v>
      </c>
      <c r="IQ10" s="811"/>
      <c r="IR10" s="811"/>
      <c r="IS10" s="811"/>
    </row>
    <row r="11" spans="1:253" s="819" customFormat="1" ht="42.75">
      <c r="A11" s="812">
        <f t="shared" si="0"/>
        <v>7</v>
      </c>
      <c r="B11" s="813" t="s">
        <v>1764</v>
      </c>
      <c r="C11" s="818" t="s">
        <v>1277</v>
      </c>
      <c r="D11" s="815">
        <v>1</v>
      </c>
      <c r="E11" s="815"/>
      <c r="F11" s="874">
        <f t="shared" si="1"/>
        <v>0</v>
      </c>
      <c r="IQ11" s="811"/>
      <c r="IR11" s="811"/>
      <c r="IS11" s="811"/>
    </row>
    <row r="12" spans="1:253" s="810" customFormat="1" ht="28.5">
      <c r="A12" s="617">
        <v>8</v>
      </c>
      <c r="B12" s="618" t="s">
        <v>581</v>
      </c>
      <c r="C12" s="619" t="s">
        <v>1284</v>
      </c>
      <c r="D12" s="620">
        <v>1</v>
      </c>
      <c r="E12" s="621"/>
      <c r="F12" s="621">
        <f t="shared" si="1"/>
        <v>0</v>
      </c>
      <c r="IO12" s="821"/>
      <c r="IP12" s="821"/>
      <c r="IQ12" s="821"/>
      <c r="IR12" s="821"/>
      <c r="IS12" s="821"/>
    </row>
    <row r="13" spans="1:253" s="810" customFormat="1" ht="15">
      <c r="A13" s="806"/>
      <c r="B13" s="807" t="s">
        <v>1765</v>
      </c>
      <c r="C13" s="808"/>
      <c r="D13" s="809"/>
      <c r="E13" s="809"/>
      <c r="F13" s="873">
        <f>SUM(F14:F24)</f>
        <v>0</v>
      </c>
      <c r="IQ13" s="811"/>
      <c r="IR13" s="811"/>
      <c r="IS13" s="811"/>
    </row>
    <row r="14" spans="1:253" s="810" customFormat="1" ht="14.25">
      <c r="A14" s="820">
        <v>9</v>
      </c>
      <c r="B14" s="813" t="s">
        <v>1766</v>
      </c>
      <c r="C14" s="814" t="s">
        <v>1277</v>
      </c>
      <c r="D14" s="815">
        <v>1</v>
      </c>
      <c r="E14" s="815"/>
      <c r="F14" s="874">
        <f aca="true" t="shared" si="2" ref="F14:F24">E14*D14</f>
        <v>0</v>
      </c>
      <c r="IQ14" s="821"/>
      <c r="IR14" s="821"/>
      <c r="IS14" s="821"/>
    </row>
    <row r="15" spans="1:253" s="810" customFormat="1" ht="28.5">
      <c r="A15" s="820">
        <v>10</v>
      </c>
      <c r="B15" s="813" t="s">
        <v>1767</v>
      </c>
      <c r="C15" s="814" t="s">
        <v>1277</v>
      </c>
      <c r="D15" s="815">
        <v>1</v>
      </c>
      <c r="E15" s="815"/>
      <c r="F15" s="874">
        <f t="shared" si="2"/>
        <v>0</v>
      </c>
      <c r="IQ15" s="821"/>
      <c r="IR15" s="821"/>
      <c r="IS15" s="821"/>
    </row>
    <row r="16" spans="1:253" s="810" customFormat="1" ht="28.5">
      <c r="A16" s="820">
        <v>11</v>
      </c>
      <c r="B16" s="813" t="s">
        <v>1768</v>
      </c>
      <c r="C16" s="814" t="s">
        <v>1277</v>
      </c>
      <c r="D16" s="815">
        <v>22</v>
      </c>
      <c r="E16" s="815"/>
      <c r="F16" s="874">
        <f t="shared" si="2"/>
        <v>0</v>
      </c>
      <c r="IQ16" s="821"/>
      <c r="IR16" s="821"/>
      <c r="IS16" s="821"/>
    </row>
    <row r="17" spans="1:253" s="810" customFormat="1" ht="14.25">
      <c r="A17" s="820">
        <v>12</v>
      </c>
      <c r="B17" s="813" t="s">
        <v>1769</v>
      </c>
      <c r="C17" s="814" t="s">
        <v>1343</v>
      </c>
      <c r="D17" s="815">
        <v>820</v>
      </c>
      <c r="E17" s="815"/>
      <c r="F17" s="874">
        <f t="shared" si="2"/>
        <v>0</v>
      </c>
      <c r="IQ17" s="821"/>
      <c r="IR17" s="821"/>
      <c r="IS17" s="821"/>
    </row>
    <row r="18" spans="1:253" s="810" customFormat="1" ht="14.25">
      <c r="A18" s="820">
        <v>13</v>
      </c>
      <c r="B18" s="813" t="s">
        <v>1770</v>
      </c>
      <c r="C18" s="814" t="s">
        <v>1343</v>
      </c>
      <c r="D18" s="815">
        <v>60</v>
      </c>
      <c r="E18" s="815"/>
      <c r="F18" s="874">
        <f t="shared" si="2"/>
        <v>0</v>
      </c>
      <c r="IQ18" s="821"/>
      <c r="IR18" s="821"/>
      <c r="IS18" s="821"/>
    </row>
    <row r="19" spans="1:253" s="810" customFormat="1" ht="14.25">
      <c r="A19" s="820">
        <v>14</v>
      </c>
      <c r="B19" s="813" t="s">
        <v>1039</v>
      </c>
      <c r="C19" s="814" t="s">
        <v>1277</v>
      </c>
      <c r="D19" s="815">
        <v>106</v>
      </c>
      <c r="E19" s="815"/>
      <c r="F19" s="874">
        <f t="shared" si="2"/>
        <v>0</v>
      </c>
      <c r="IQ19" s="821"/>
      <c r="IR19" s="821"/>
      <c r="IS19" s="821"/>
    </row>
    <row r="20" spans="1:253" s="810" customFormat="1" ht="14.25">
      <c r="A20" s="820">
        <v>15</v>
      </c>
      <c r="B20" s="813" t="s">
        <v>1761</v>
      </c>
      <c r="C20" s="814" t="s">
        <v>1282</v>
      </c>
      <c r="D20" s="815">
        <v>210</v>
      </c>
      <c r="E20" s="815"/>
      <c r="F20" s="874">
        <f t="shared" si="2"/>
        <v>0</v>
      </c>
      <c r="IQ20" s="821"/>
      <c r="IR20" s="821"/>
      <c r="IS20" s="821"/>
    </row>
    <row r="21" spans="1:253" s="810" customFormat="1" ht="14.25">
      <c r="A21" s="820">
        <v>16</v>
      </c>
      <c r="B21" s="813" t="s">
        <v>1771</v>
      </c>
      <c r="C21" s="814" t="s">
        <v>1282</v>
      </c>
      <c r="D21" s="815">
        <v>25</v>
      </c>
      <c r="E21" s="815"/>
      <c r="F21" s="874">
        <f t="shared" si="2"/>
        <v>0</v>
      </c>
      <c r="IQ21" s="821"/>
      <c r="IR21" s="821"/>
      <c r="IS21" s="821"/>
    </row>
    <row r="22" spans="1:253" s="810" customFormat="1" ht="14.25">
      <c r="A22" s="820">
        <v>17</v>
      </c>
      <c r="B22" s="817" t="s">
        <v>1772</v>
      </c>
      <c r="C22" s="818" t="s">
        <v>1277</v>
      </c>
      <c r="D22" s="815">
        <v>1</v>
      </c>
      <c r="E22" s="822"/>
      <c r="F22" s="874">
        <f t="shared" si="2"/>
        <v>0</v>
      </c>
      <c r="IQ22" s="821"/>
      <c r="IR22" s="821"/>
      <c r="IS22" s="821"/>
    </row>
    <row r="23" spans="1:253" s="810" customFormat="1" ht="14.25">
      <c r="A23" s="820">
        <v>18</v>
      </c>
      <c r="B23" s="813" t="s">
        <v>1763</v>
      </c>
      <c r="C23" s="818" t="s">
        <v>1277</v>
      </c>
      <c r="D23" s="815">
        <v>1</v>
      </c>
      <c r="E23" s="815"/>
      <c r="F23" s="874">
        <f t="shared" si="2"/>
        <v>0</v>
      </c>
      <c r="IQ23" s="821"/>
      <c r="IR23" s="821"/>
      <c r="IS23" s="821"/>
    </row>
    <row r="24" spans="1:253" s="823" customFormat="1" ht="42.75">
      <c r="A24" s="820">
        <v>19</v>
      </c>
      <c r="B24" s="813" t="s">
        <v>1764</v>
      </c>
      <c r="C24" s="818" t="s">
        <v>1277</v>
      </c>
      <c r="D24" s="815">
        <v>1</v>
      </c>
      <c r="E24" s="815"/>
      <c r="F24" s="874">
        <f t="shared" si="2"/>
        <v>0</v>
      </c>
      <c r="IQ24" s="821"/>
      <c r="IR24" s="821"/>
      <c r="IS24" s="821"/>
    </row>
    <row r="25" spans="1:253" s="816" customFormat="1" ht="14.25">
      <c r="A25" s="820"/>
      <c r="B25" s="813"/>
      <c r="C25" s="814"/>
      <c r="D25" s="815"/>
      <c r="E25" s="815"/>
      <c r="F25" s="874"/>
      <c r="IQ25" s="811"/>
      <c r="IR25" s="811"/>
      <c r="IS25" s="811"/>
    </row>
    <row r="26" spans="1:253" s="810" customFormat="1" ht="15">
      <c r="A26" s="806"/>
      <c r="B26" s="807" t="s">
        <v>1773</v>
      </c>
      <c r="C26" s="808"/>
      <c r="D26" s="809"/>
      <c r="E26" s="809"/>
      <c r="F26" s="873">
        <f>SUM(F27:F38)</f>
        <v>0</v>
      </c>
      <c r="IQ26" s="811"/>
      <c r="IR26" s="811"/>
      <c r="IS26" s="811"/>
    </row>
    <row r="27" spans="1:253" s="810" customFormat="1" ht="30">
      <c r="A27" s="820">
        <v>20</v>
      </c>
      <c r="B27" s="824" t="s">
        <v>1774</v>
      </c>
      <c r="C27" s="814"/>
      <c r="D27" s="815"/>
      <c r="E27" s="815"/>
      <c r="F27" s="874"/>
      <c r="IQ27" s="821"/>
      <c r="IR27" s="821"/>
      <c r="IS27" s="821"/>
    </row>
    <row r="28" spans="1:253" s="810" customFormat="1" ht="14.25">
      <c r="A28" s="820">
        <v>21</v>
      </c>
      <c r="B28" s="813" t="s">
        <v>1775</v>
      </c>
      <c r="C28" s="814" t="s">
        <v>1277</v>
      </c>
      <c r="D28" s="815">
        <v>1</v>
      </c>
      <c r="E28" s="815"/>
      <c r="F28" s="874">
        <f aca="true" t="shared" si="3" ref="F28:F36">E28*D28</f>
        <v>0</v>
      </c>
      <c r="IQ28" s="821"/>
      <c r="IR28" s="821"/>
      <c r="IS28" s="821"/>
    </row>
    <row r="29" spans="1:253" s="810" customFormat="1" ht="28.5">
      <c r="A29" s="820">
        <v>22</v>
      </c>
      <c r="B29" s="813" t="s">
        <v>1901</v>
      </c>
      <c r="C29" s="814" t="s">
        <v>1277</v>
      </c>
      <c r="D29" s="815">
        <v>22</v>
      </c>
      <c r="E29" s="815"/>
      <c r="F29" s="874">
        <f t="shared" si="3"/>
        <v>0</v>
      </c>
      <c r="IQ29" s="821"/>
      <c r="IR29" s="821"/>
      <c r="IS29" s="821"/>
    </row>
    <row r="30" spans="1:253" s="810" customFormat="1" ht="14.25">
      <c r="A30" s="820">
        <v>23</v>
      </c>
      <c r="B30" s="813" t="s">
        <v>1776</v>
      </c>
      <c r="C30" s="814" t="s">
        <v>1277</v>
      </c>
      <c r="D30" s="815">
        <v>22</v>
      </c>
      <c r="E30" s="815"/>
      <c r="F30" s="874">
        <f t="shared" si="3"/>
        <v>0</v>
      </c>
      <c r="IQ30" s="821"/>
      <c r="IR30" s="821"/>
      <c r="IS30" s="821"/>
    </row>
    <row r="31" spans="1:253" s="810" customFormat="1" ht="14.25">
      <c r="A31" s="820">
        <v>24</v>
      </c>
      <c r="B31" s="813" t="s">
        <v>1040</v>
      </c>
      <c r="C31" s="814" t="s">
        <v>1277</v>
      </c>
      <c r="D31" s="815">
        <v>84</v>
      </c>
      <c r="E31" s="815"/>
      <c r="F31" s="874">
        <f t="shared" si="3"/>
        <v>0</v>
      </c>
      <c r="IQ31" s="821"/>
      <c r="IR31" s="821"/>
      <c r="IS31" s="821"/>
    </row>
    <row r="32" spans="1:253" s="810" customFormat="1" ht="14.25">
      <c r="A32" s="820">
        <v>25</v>
      </c>
      <c r="B32" s="813" t="s">
        <v>1041</v>
      </c>
      <c r="C32" s="814" t="s">
        <v>1343</v>
      </c>
      <c r="D32" s="815">
        <v>880</v>
      </c>
      <c r="E32" s="815"/>
      <c r="F32" s="874">
        <f t="shared" si="3"/>
        <v>0</v>
      </c>
      <c r="IQ32" s="821"/>
      <c r="IR32" s="821"/>
      <c r="IS32" s="821"/>
    </row>
    <row r="33" spans="1:253" s="810" customFormat="1" ht="14.25">
      <c r="A33" s="820">
        <v>26</v>
      </c>
      <c r="B33" s="813" t="s">
        <v>1042</v>
      </c>
      <c r="C33" s="814" t="s">
        <v>1343</v>
      </c>
      <c r="D33" s="815">
        <v>25</v>
      </c>
      <c r="E33" s="815"/>
      <c r="F33" s="874">
        <f t="shared" si="3"/>
        <v>0</v>
      </c>
      <c r="IQ33" s="821"/>
      <c r="IR33" s="821"/>
      <c r="IS33" s="821"/>
    </row>
    <row r="34" spans="1:253" s="810" customFormat="1" ht="14.25">
      <c r="A34" s="820">
        <v>27</v>
      </c>
      <c r="B34" s="813" t="s">
        <v>1761</v>
      </c>
      <c r="C34" s="814" t="s">
        <v>1282</v>
      </c>
      <c r="D34" s="815">
        <v>210</v>
      </c>
      <c r="E34" s="815"/>
      <c r="F34" s="874">
        <f t="shared" si="3"/>
        <v>0</v>
      </c>
      <c r="IQ34" s="821"/>
      <c r="IR34" s="821"/>
      <c r="IS34" s="821"/>
    </row>
    <row r="35" spans="1:253" s="810" customFormat="1" ht="14.25">
      <c r="A35" s="820">
        <v>28</v>
      </c>
      <c r="B35" s="817" t="s">
        <v>1777</v>
      </c>
      <c r="C35" s="818" t="s">
        <v>1277</v>
      </c>
      <c r="D35" s="815">
        <v>1</v>
      </c>
      <c r="E35" s="822"/>
      <c r="F35" s="874">
        <f t="shared" si="3"/>
        <v>0</v>
      </c>
      <c r="IQ35" s="821"/>
      <c r="IR35" s="821"/>
      <c r="IS35" s="821"/>
    </row>
    <row r="36" spans="1:253" s="810" customFormat="1" ht="14.25">
      <c r="A36" s="820">
        <v>29</v>
      </c>
      <c r="B36" s="813" t="s">
        <v>1763</v>
      </c>
      <c r="C36" s="818" t="s">
        <v>1277</v>
      </c>
      <c r="D36" s="815">
        <v>1</v>
      </c>
      <c r="E36" s="815"/>
      <c r="F36" s="874">
        <f t="shared" si="3"/>
        <v>0</v>
      </c>
      <c r="IQ36" s="821"/>
      <c r="IR36" s="821"/>
      <c r="IS36" s="821"/>
    </row>
    <row r="37" spans="1:253" s="810" customFormat="1" ht="14.25">
      <c r="A37" s="820">
        <v>30</v>
      </c>
      <c r="B37" s="813"/>
      <c r="C37" s="818"/>
      <c r="D37" s="815"/>
      <c r="E37" s="815"/>
      <c r="F37" s="874"/>
      <c r="IQ37" s="821"/>
      <c r="IR37" s="821"/>
      <c r="IS37" s="821"/>
    </row>
    <row r="38" spans="1:253" s="823" customFormat="1" ht="42.75">
      <c r="A38" s="820">
        <v>31</v>
      </c>
      <c r="B38" s="813" t="s">
        <v>1764</v>
      </c>
      <c r="C38" s="818" t="s">
        <v>1277</v>
      </c>
      <c r="D38" s="815">
        <v>1</v>
      </c>
      <c r="E38" s="815"/>
      <c r="F38" s="874">
        <f>E38*D38</f>
        <v>0</v>
      </c>
      <c r="IQ38" s="821"/>
      <c r="IR38" s="821"/>
      <c r="IS38" s="821"/>
    </row>
    <row r="39" spans="1:253" s="819" customFormat="1" ht="14.25">
      <c r="A39" s="820"/>
      <c r="B39" s="813"/>
      <c r="C39" s="814"/>
      <c r="D39" s="815"/>
      <c r="E39" s="815"/>
      <c r="F39" s="874"/>
      <c r="IQ39" s="811"/>
      <c r="IR39" s="811"/>
      <c r="IS39" s="811"/>
    </row>
    <row r="40" spans="1:253" s="810" customFormat="1" ht="15">
      <c r="A40" s="806"/>
      <c r="B40" s="807" t="s">
        <v>1778</v>
      </c>
      <c r="C40" s="808"/>
      <c r="D40" s="809"/>
      <c r="E40" s="809"/>
      <c r="F40" s="873">
        <f>SUM(F41:F50)</f>
        <v>0</v>
      </c>
      <c r="IQ40" s="811"/>
      <c r="IR40" s="811"/>
      <c r="IS40" s="811"/>
    </row>
    <row r="41" spans="1:253" s="816" customFormat="1" ht="28.5">
      <c r="A41" s="820">
        <v>32</v>
      </c>
      <c r="B41" s="813" t="s">
        <v>1779</v>
      </c>
      <c r="C41" s="814" t="s">
        <v>1277</v>
      </c>
      <c r="D41" s="815">
        <v>1</v>
      </c>
      <c r="E41" s="815"/>
      <c r="F41" s="874">
        <f aca="true" t="shared" si="4" ref="F41:F50">E41*D41</f>
        <v>0</v>
      </c>
      <c r="IQ41" s="811"/>
      <c r="IR41" s="811"/>
      <c r="IS41" s="811"/>
    </row>
    <row r="42" spans="1:253" s="816" customFormat="1" ht="14.25">
      <c r="A42" s="820">
        <v>33</v>
      </c>
      <c r="B42" s="813" t="s">
        <v>1780</v>
      </c>
      <c r="C42" s="814" t="s">
        <v>1277</v>
      </c>
      <c r="D42" s="815">
        <v>1</v>
      </c>
      <c r="E42" s="815"/>
      <c r="F42" s="874">
        <f t="shared" si="4"/>
        <v>0</v>
      </c>
      <c r="IQ42" s="811"/>
      <c r="IR42" s="811"/>
      <c r="IS42" s="811"/>
    </row>
    <row r="43" spans="1:253" s="816" customFormat="1" ht="14.25">
      <c r="A43" s="820">
        <v>34</v>
      </c>
      <c r="B43" s="813" t="s">
        <v>1781</v>
      </c>
      <c r="C43" s="814" t="s">
        <v>1277</v>
      </c>
      <c r="D43" s="815">
        <v>1</v>
      </c>
      <c r="E43" s="815"/>
      <c r="F43" s="874">
        <f t="shared" si="4"/>
        <v>0</v>
      </c>
      <c r="IQ43" s="811"/>
      <c r="IR43" s="811"/>
      <c r="IS43" s="811"/>
    </row>
    <row r="44" spans="1:253" s="816" customFormat="1" ht="14.25">
      <c r="A44" s="820">
        <v>35</v>
      </c>
      <c r="B44" s="813" t="s">
        <v>1782</v>
      </c>
      <c r="C44" s="814" t="s">
        <v>1277</v>
      </c>
      <c r="D44" s="815">
        <v>22</v>
      </c>
      <c r="E44" s="815"/>
      <c r="F44" s="874">
        <f t="shared" si="4"/>
        <v>0</v>
      </c>
      <c r="IQ44" s="811"/>
      <c r="IR44" s="811"/>
      <c r="IS44" s="811"/>
    </row>
    <row r="45" spans="1:253" s="816" customFormat="1" ht="14.25">
      <c r="A45" s="820">
        <v>36</v>
      </c>
      <c r="B45" s="813" t="s">
        <v>1783</v>
      </c>
      <c r="C45" s="814" t="s">
        <v>1343</v>
      </c>
      <c r="D45" s="815">
        <v>420</v>
      </c>
      <c r="E45" s="815"/>
      <c r="F45" s="874">
        <f t="shared" si="4"/>
        <v>0</v>
      </c>
      <c r="IQ45" s="811"/>
      <c r="IR45" s="811"/>
      <c r="IS45" s="811"/>
    </row>
    <row r="46" spans="1:253" s="816" customFormat="1" ht="14.25">
      <c r="A46" s="820">
        <v>37</v>
      </c>
      <c r="B46" s="813" t="s">
        <v>1784</v>
      </c>
      <c r="C46" s="814" t="s">
        <v>1343</v>
      </c>
      <c r="D46" s="815">
        <v>30</v>
      </c>
      <c r="E46" s="815"/>
      <c r="F46" s="874">
        <f t="shared" si="4"/>
        <v>0</v>
      </c>
      <c r="IQ46" s="811"/>
      <c r="IR46" s="811"/>
      <c r="IS46" s="811"/>
    </row>
    <row r="47" spans="1:253" s="816" customFormat="1" ht="14.25">
      <c r="A47" s="820">
        <v>38</v>
      </c>
      <c r="B47" s="813" t="s">
        <v>1761</v>
      </c>
      <c r="C47" s="814" t="s">
        <v>1282</v>
      </c>
      <c r="D47" s="815">
        <v>140</v>
      </c>
      <c r="E47" s="815"/>
      <c r="F47" s="874">
        <f t="shared" si="4"/>
        <v>0</v>
      </c>
      <c r="IQ47" s="811"/>
      <c r="IR47" s="811"/>
      <c r="IS47" s="811"/>
    </row>
    <row r="48" spans="1:253" s="816" customFormat="1" ht="14.25">
      <c r="A48" s="820">
        <v>39</v>
      </c>
      <c r="B48" s="817" t="s">
        <v>736</v>
      </c>
      <c r="C48" s="818" t="s">
        <v>1277</v>
      </c>
      <c r="D48" s="815">
        <v>1</v>
      </c>
      <c r="E48" s="822"/>
      <c r="F48" s="874">
        <f t="shared" si="4"/>
        <v>0</v>
      </c>
      <c r="IQ48" s="811"/>
      <c r="IR48" s="811"/>
      <c r="IS48" s="811"/>
    </row>
    <row r="49" spans="1:253" s="816" customFormat="1" ht="14.25">
      <c r="A49" s="820">
        <v>40</v>
      </c>
      <c r="B49" s="813" t="s">
        <v>1763</v>
      </c>
      <c r="C49" s="814" t="s">
        <v>1277</v>
      </c>
      <c r="D49" s="815">
        <v>1</v>
      </c>
      <c r="E49" s="822"/>
      <c r="F49" s="874">
        <f t="shared" si="4"/>
        <v>0</v>
      </c>
      <c r="IQ49" s="811"/>
      <c r="IR49" s="811"/>
      <c r="IS49" s="811"/>
    </row>
    <row r="50" spans="1:253" s="819" customFormat="1" ht="42.75">
      <c r="A50" s="820">
        <v>41</v>
      </c>
      <c r="B50" s="813" t="s">
        <v>1764</v>
      </c>
      <c r="C50" s="814" t="s">
        <v>1277</v>
      </c>
      <c r="D50" s="815">
        <v>1</v>
      </c>
      <c r="E50" s="815"/>
      <c r="F50" s="874">
        <f t="shared" si="4"/>
        <v>0</v>
      </c>
      <c r="IQ50" s="811"/>
      <c r="IR50" s="811"/>
      <c r="IS50" s="811"/>
    </row>
    <row r="51" spans="1:253" s="819" customFormat="1" ht="14.25">
      <c r="A51" s="820"/>
      <c r="B51" s="813"/>
      <c r="C51" s="814"/>
      <c r="D51" s="815"/>
      <c r="E51" s="815"/>
      <c r="F51" s="874"/>
      <c r="IQ51" s="811"/>
      <c r="IR51" s="811"/>
      <c r="IS51" s="811"/>
    </row>
    <row r="52" spans="1:253" s="810" customFormat="1" ht="15">
      <c r="A52" s="806"/>
      <c r="B52" s="807" t="s">
        <v>737</v>
      </c>
      <c r="C52" s="808"/>
      <c r="D52" s="809"/>
      <c r="E52" s="809"/>
      <c r="F52" s="873">
        <f>SUM(F53:F60)</f>
        <v>0</v>
      </c>
      <c r="IQ52" s="811"/>
      <c r="IR52" s="811"/>
      <c r="IS52" s="811"/>
    </row>
    <row r="53" spans="1:253" s="810" customFormat="1" ht="14.25">
      <c r="A53" s="820">
        <v>42</v>
      </c>
      <c r="B53" s="813" t="s">
        <v>1618</v>
      </c>
      <c r="C53" s="814" t="s">
        <v>1277</v>
      </c>
      <c r="D53" s="815">
        <v>1</v>
      </c>
      <c r="E53" s="815"/>
      <c r="F53" s="874">
        <f aca="true" t="shared" si="5" ref="F53:F60">E53*D53</f>
        <v>0</v>
      </c>
      <c r="IQ53" s="821"/>
      <c r="IR53" s="821"/>
      <c r="IS53" s="821"/>
    </row>
    <row r="54" spans="1:253" s="816" customFormat="1" ht="14.25">
      <c r="A54" s="820">
        <v>43</v>
      </c>
      <c r="B54" s="813" t="s">
        <v>738</v>
      </c>
      <c r="C54" s="814" t="s">
        <v>1277</v>
      </c>
      <c r="D54" s="815">
        <v>22</v>
      </c>
      <c r="E54" s="815"/>
      <c r="F54" s="874">
        <f t="shared" si="5"/>
        <v>0</v>
      </c>
      <c r="IQ54" s="811"/>
      <c r="IR54" s="811"/>
      <c r="IS54" s="811"/>
    </row>
    <row r="55" spans="1:253" s="816" customFormat="1" ht="14.25">
      <c r="A55" s="820">
        <v>44</v>
      </c>
      <c r="B55" s="813" t="s">
        <v>1902</v>
      </c>
      <c r="C55" s="814" t="s">
        <v>1277</v>
      </c>
      <c r="D55" s="815">
        <v>22</v>
      </c>
      <c r="E55" s="815"/>
      <c r="F55" s="874">
        <f t="shared" si="5"/>
        <v>0</v>
      </c>
      <c r="IQ55" s="811"/>
      <c r="IR55" s="811"/>
      <c r="IS55" s="811"/>
    </row>
    <row r="56" spans="1:253" s="816" customFormat="1" ht="14.25">
      <c r="A56" s="820">
        <v>45</v>
      </c>
      <c r="B56" s="813" t="s">
        <v>739</v>
      </c>
      <c r="C56" s="814" t="s">
        <v>1343</v>
      </c>
      <c r="D56" s="815">
        <v>350</v>
      </c>
      <c r="E56" s="815"/>
      <c r="F56" s="874">
        <f t="shared" si="5"/>
        <v>0</v>
      </c>
      <c r="IQ56" s="811"/>
      <c r="IR56" s="811"/>
      <c r="IS56" s="811"/>
    </row>
    <row r="57" spans="1:253" s="816" customFormat="1" ht="14.25">
      <c r="A57" s="820">
        <v>46</v>
      </c>
      <c r="B57" s="813" t="s">
        <v>1761</v>
      </c>
      <c r="C57" s="814" t="s">
        <v>1282</v>
      </c>
      <c r="D57" s="815">
        <v>120</v>
      </c>
      <c r="E57" s="815"/>
      <c r="F57" s="874">
        <f t="shared" si="5"/>
        <v>0</v>
      </c>
      <c r="IQ57" s="811"/>
      <c r="IR57" s="811"/>
      <c r="IS57" s="811"/>
    </row>
    <row r="58" spans="1:253" s="816" customFormat="1" ht="14.25">
      <c r="A58" s="820">
        <v>47</v>
      </c>
      <c r="B58" s="817" t="s">
        <v>736</v>
      </c>
      <c r="C58" s="814" t="s">
        <v>1277</v>
      </c>
      <c r="D58" s="815">
        <v>1</v>
      </c>
      <c r="E58" s="822"/>
      <c r="F58" s="874">
        <f t="shared" si="5"/>
        <v>0</v>
      </c>
      <c r="IQ58" s="811"/>
      <c r="IR58" s="811"/>
      <c r="IS58" s="811"/>
    </row>
    <row r="59" spans="1:253" s="816" customFormat="1" ht="14.25">
      <c r="A59" s="820">
        <v>48</v>
      </c>
      <c r="B59" s="813" t="s">
        <v>1763</v>
      </c>
      <c r="C59" s="814" t="s">
        <v>1277</v>
      </c>
      <c r="D59" s="815">
        <v>1</v>
      </c>
      <c r="E59" s="815"/>
      <c r="F59" s="874">
        <f t="shared" si="5"/>
        <v>0</v>
      </c>
      <c r="IQ59" s="811"/>
      <c r="IR59" s="811"/>
      <c r="IS59" s="811"/>
    </row>
    <row r="60" spans="1:253" s="819" customFormat="1" ht="42.75">
      <c r="A60" s="820">
        <v>49</v>
      </c>
      <c r="B60" s="813" t="s">
        <v>1764</v>
      </c>
      <c r="C60" s="814" t="s">
        <v>1277</v>
      </c>
      <c r="D60" s="815">
        <v>1</v>
      </c>
      <c r="E60" s="815"/>
      <c r="F60" s="874">
        <f t="shared" si="5"/>
        <v>0</v>
      </c>
      <c r="IQ60" s="811"/>
      <c r="IR60" s="811"/>
      <c r="IS60" s="811"/>
    </row>
    <row r="61" spans="1:253" s="819" customFormat="1" ht="14.25">
      <c r="A61" s="820"/>
      <c r="B61" s="813"/>
      <c r="C61" s="814"/>
      <c r="D61" s="815"/>
      <c r="E61" s="815"/>
      <c r="F61" s="874"/>
      <c r="IQ61" s="811"/>
      <c r="IR61" s="811"/>
      <c r="IS61" s="811"/>
    </row>
    <row r="62" spans="1:253" s="810" customFormat="1" ht="15">
      <c r="A62" s="806"/>
      <c r="B62" s="807" t="s">
        <v>740</v>
      </c>
      <c r="C62" s="808"/>
      <c r="D62" s="809"/>
      <c r="E62" s="809"/>
      <c r="F62" s="873">
        <f>SUM(F63:F72)</f>
        <v>0</v>
      </c>
      <c r="IQ62" s="811"/>
      <c r="IR62" s="811"/>
      <c r="IS62" s="811"/>
    </row>
    <row r="63" spans="1:253" s="816" customFormat="1" ht="14.25">
      <c r="A63" s="825" t="s">
        <v>1328</v>
      </c>
      <c r="B63" s="813" t="s">
        <v>741</v>
      </c>
      <c r="C63" s="814" t="s">
        <v>1277</v>
      </c>
      <c r="D63" s="815">
        <v>22</v>
      </c>
      <c r="E63" s="815"/>
      <c r="F63" s="874">
        <f aca="true" t="shared" si="6" ref="F63:F73">E63*D63</f>
        <v>0</v>
      </c>
      <c r="IQ63" s="811"/>
      <c r="IR63" s="811"/>
      <c r="IS63" s="811"/>
    </row>
    <row r="64" spans="1:253" s="816" customFormat="1" ht="28.5">
      <c r="A64" s="825" t="s">
        <v>1329</v>
      </c>
      <c r="B64" s="813" t="s">
        <v>1903</v>
      </c>
      <c r="C64" s="814" t="s">
        <v>1277</v>
      </c>
      <c r="D64" s="815">
        <v>1</v>
      </c>
      <c r="E64" s="815"/>
      <c r="F64" s="874">
        <f t="shared" si="6"/>
        <v>0</v>
      </c>
      <c r="IQ64" s="811"/>
      <c r="IR64" s="811"/>
      <c r="IS64" s="811"/>
    </row>
    <row r="65" spans="1:253" s="816" customFormat="1" ht="28.5">
      <c r="A65" s="825" t="s">
        <v>1330</v>
      </c>
      <c r="B65" s="813" t="s">
        <v>742</v>
      </c>
      <c r="C65" s="814" t="s">
        <v>1277</v>
      </c>
      <c r="D65" s="815">
        <v>1</v>
      </c>
      <c r="E65" s="815"/>
      <c r="F65" s="874">
        <f t="shared" si="6"/>
        <v>0</v>
      </c>
      <c r="IQ65" s="811"/>
      <c r="IR65" s="811"/>
      <c r="IS65" s="811"/>
    </row>
    <row r="66" spans="1:253" s="816" customFormat="1" ht="14.25">
      <c r="A66" s="825" t="s">
        <v>1331</v>
      </c>
      <c r="B66" s="813" t="s">
        <v>743</v>
      </c>
      <c r="C66" s="814" t="s">
        <v>1277</v>
      </c>
      <c r="D66" s="815">
        <v>6</v>
      </c>
      <c r="E66" s="815"/>
      <c r="F66" s="874">
        <f t="shared" si="6"/>
        <v>0</v>
      </c>
      <c r="IQ66" s="811"/>
      <c r="IR66" s="811"/>
      <c r="IS66" s="811"/>
    </row>
    <row r="67" spans="1:253" s="816" customFormat="1" ht="28.5">
      <c r="A67" s="825" t="s">
        <v>1332</v>
      </c>
      <c r="B67" s="813" t="s">
        <v>744</v>
      </c>
      <c r="C67" s="814" t="s">
        <v>1277</v>
      </c>
      <c r="D67" s="815">
        <v>1</v>
      </c>
      <c r="E67" s="815"/>
      <c r="F67" s="874">
        <f t="shared" si="6"/>
        <v>0</v>
      </c>
      <c r="IQ67" s="811"/>
      <c r="IR67" s="811"/>
      <c r="IS67" s="811"/>
    </row>
    <row r="68" spans="1:253" s="816" customFormat="1" ht="14.25">
      <c r="A68" s="825" t="s">
        <v>1333</v>
      </c>
      <c r="B68" s="813" t="s">
        <v>745</v>
      </c>
      <c r="C68" s="814" t="s">
        <v>1343</v>
      </c>
      <c r="D68" s="815">
        <v>15</v>
      </c>
      <c r="E68" s="815"/>
      <c r="F68" s="874">
        <f t="shared" si="6"/>
        <v>0</v>
      </c>
      <c r="IQ68" s="811"/>
      <c r="IR68" s="811"/>
      <c r="IS68" s="811"/>
    </row>
    <row r="69" spans="1:253" s="816" customFormat="1" ht="14.25">
      <c r="A69" s="825" t="s">
        <v>1334</v>
      </c>
      <c r="B69" s="813" t="s">
        <v>746</v>
      </c>
      <c r="C69" s="814" t="s">
        <v>1282</v>
      </c>
      <c r="D69" s="815">
        <v>150</v>
      </c>
      <c r="E69" s="815"/>
      <c r="F69" s="874">
        <f t="shared" si="6"/>
        <v>0</v>
      </c>
      <c r="IQ69" s="811"/>
      <c r="IR69" s="811"/>
      <c r="IS69" s="811"/>
    </row>
    <row r="70" spans="1:253" s="816" customFormat="1" ht="14.25">
      <c r="A70" s="825" t="s">
        <v>1335</v>
      </c>
      <c r="B70" s="813" t="s">
        <v>747</v>
      </c>
      <c r="C70" s="814" t="s">
        <v>1282</v>
      </c>
      <c r="D70" s="815">
        <v>450</v>
      </c>
      <c r="E70" s="815"/>
      <c r="F70" s="874">
        <f t="shared" si="6"/>
        <v>0</v>
      </c>
      <c r="IQ70" s="811"/>
      <c r="IR70" s="811"/>
      <c r="IS70" s="811"/>
    </row>
    <row r="71" spans="1:253" s="816" customFormat="1" ht="14.25">
      <c r="A71" s="825" t="s">
        <v>1389</v>
      </c>
      <c r="B71" s="817" t="s">
        <v>748</v>
      </c>
      <c r="C71" s="814" t="s">
        <v>1277</v>
      </c>
      <c r="D71" s="815">
        <v>1</v>
      </c>
      <c r="E71" s="822"/>
      <c r="F71" s="874">
        <f t="shared" si="6"/>
        <v>0</v>
      </c>
      <c r="IQ71" s="811"/>
      <c r="IR71" s="811"/>
      <c r="IS71" s="811"/>
    </row>
    <row r="72" spans="1:253" s="819" customFormat="1" ht="42.75">
      <c r="A72" s="825" t="s">
        <v>1390</v>
      </c>
      <c r="B72" s="813" t="s">
        <v>1764</v>
      </c>
      <c r="C72" s="814" t="s">
        <v>1277</v>
      </c>
      <c r="D72" s="815">
        <v>1</v>
      </c>
      <c r="E72" s="815"/>
      <c r="F72" s="874">
        <f t="shared" si="6"/>
        <v>0</v>
      </c>
      <c r="IQ72" s="811"/>
      <c r="IR72" s="811"/>
      <c r="IS72" s="811"/>
    </row>
    <row r="73" spans="1:253" s="819" customFormat="1" ht="14.25">
      <c r="A73" s="825" t="s">
        <v>1535</v>
      </c>
      <c r="B73" s="826" t="s">
        <v>582</v>
      </c>
      <c r="C73" s="827" t="s">
        <v>1345</v>
      </c>
      <c r="D73" s="828">
        <v>6</v>
      </c>
      <c r="E73" s="829">
        <f>0.01*(F62+F52+F40+F26+F4+F13)</f>
        <v>0</v>
      </c>
      <c r="F73" s="829">
        <f t="shared" si="6"/>
        <v>0</v>
      </c>
      <c r="IQ73" s="811"/>
      <c r="IR73" s="811"/>
      <c r="IS73" s="811"/>
    </row>
    <row r="74" spans="1:254" ht="15">
      <c r="A74" s="830"/>
      <c r="B74" s="813"/>
      <c r="C74" s="814"/>
      <c r="D74" s="831"/>
      <c r="E74" s="832"/>
      <c r="F74" s="874"/>
      <c r="IT74" s="833"/>
    </row>
    <row r="75" spans="1:254" ht="57">
      <c r="A75" s="820"/>
      <c r="B75" s="834" t="s">
        <v>1904</v>
      </c>
      <c r="C75" s="814"/>
      <c r="D75" s="831"/>
      <c r="E75" s="832"/>
      <c r="F75" s="874"/>
      <c r="IT75" s="833"/>
    </row>
    <row r="76" spans="1:6" ht="14.25">
      <c r="A76" s="812"/>
      <c r="B76" s="834"/>
      <c r="C76" s="835"/>
      <c r="D76" s="836"/>
      <c r="E76" s="836"/>
      <c r="F76" s="875"/>
    </row>
    <row r="77" spans="1:6" ht="15">
      <c r="A77" s="837"/>
      <c r="B77" s="838" t="s">
        <v>1267</v>
      </c>
      <c r="C77" s="839"/>
      <c r="D77" s="840"/>
      <c r="E77" s="840"/>
      <c r="F77" s="841">
        <f>F4+F13+F26+F40+F52+F62+F73</f>
        <v>0</v>
      </c>
    </row>
  </sheetData>
  <sheetProtection/>
  <printOptions/>
  <pageMargins left="0.5905511811023623" right="0.5905511811023623" top="0.984251968503937" bottom="0.6692913385826772" header="0.3937007874015748" footer="0.4724409448818898"/>
  <pageSetup horizontalDpi="300" verticalDpi="300" orientation="landscape" paperSize="9" scale="90" r:id="rId1"/>
  <headerFooter alignWithMargins="0">
    <oddFooter>&amp;LSlaboproud&amp;C&amp;P/&amp;N&amp;R&amp;"Arial CE,Obyčejné"Opravy a údržba</oddFooter>
  </headerFooter>
  <rowBreaks count="2" manualBreakCount="2">
    <brk id="25" max="5" man="1"/>
    <brk id="51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G7" sqref="G7:G43"/>
    </sheetView>
  </sheetViews>
  <sheetFormatPr defaultColWidth="11.375" defaultRowHeight="12.75"/>
  <cols>
    <col min="1" max="1" width="3.75390625" style="115" customWidth="1"/>
    <col min="2" max="2" width="3.75390625" style="115" hidden="1" customWidth="1"/>
    <col min="3" max="3" width="13.25390625" style="115" customWidth="1"/>
    <col min="4" max="4" width="95.75390625" style="115" customWidth="1"/>
    <col min="5" max="5" width="4.25390625" style="115" customWidth="1"/>
    <col min="6" max="6" width="10.875" style="403" customWidth="1"/>
    <col min="7" max="7" width="12.00390625" style="115" customWidth="1"/>
    <col min="8" max="8" width="14.25390625" style="115" customWidth="1"/>
    <col min="9" max="9" width="11.75390625" style="115" hidden="1" customWidth="1"/>
    <col min="10" max="10" width="6.75390625" style="115" customWidth="1"/>
    <col min="11" max="16384" width="11.375" style="115" customWidth="1"/>
  </cols>
  <sheetData>
    <row r="1" spans="1:11" ht="18">
      <c r="A1" s="112" t="s">
        <v>1059</v>
      </c>
      <c r="B1" s="429"/>
      <c r="C1" s="429"/>
      <c r="D1" s="430"/>
      <c r="E1" s="113"/>
      <c r="F1" s="429"/>
      <c r="G1" s="113"/>
      <c r="H1" s="113" t="s">
        <v>1720</v>
      </c>
      <c r="I1" s="429"/>
      <c r="J1" s="431"/>
      <c r="K1" s="428"/>
    </row>
    <row r="2" spans="1:11" ht="18.75" thickBot="1">
      <c r="A2" s="116" t="s">
        <v>1340</v>
      </c>
      <c r="B2" s="327"/>
      <c r="C2" s="327"/>
      <c r="D2" s="132"/>
      <c r="E2" s="327"/>
      <c r="F2" s="327"/>
      <c r="G2" s="613"/>
      <c r="H2" s="613"/>
      <c r="I2" s="327"/>
      <c r="J2" s="432"/>
      <c r="K2" s="428"/>
    </row>
    <row r="3" spans="1:11" ht="12.75">
      <c r="A3" s="117" t="s">
        <v>1344</v>
      </c>
      <c r="B3" s="118" t="s">
        <v>1344</v>
      </c>
      <c r="C3" s="118" t="s">
        <v>1344</v>
      </c>
      <c r="D3" s="118" t="s">
        <v>1344</v>
      </c>
      <c r="E3" s="118" t="s">
        <v>1344</v>
      </c>
      <c r="F3" s="118" t="s">
        <v>1344</v>
      </c>
      <c r="G3" s="614" t="s">
        <v>41</v>
      </c>
      <c r="H3" s="615" t="s">
        <v>41</v>
      </c>
      <c r="I3" s="907"/>
      <c r="J3" s="908"/>
      <c r="K3" s="428"/>
    </row>
    <row r="4" spans="1:11" ht="13.5" thickBot="1">
      <c r="A4" s="120" t="s">
        <v>47</v>
      </c>
      <c r="B4" s="121" t="s">
        <v>46</v>
      </c>
      <c r="C4" s="121" t="s">
        <v>45</v>
      </c>
      <c r="D4" s="121" t="s">
        <v>44</v>
      </c>
      <c r="E4" s="121" t="s">
        <v>43</v>
      </c>
      <c r="F4" s="122" t="s">
        <v>42</v>
      </c>
      <c r="G4" s="616" t="s">
        <v>39</v>
      </c>
      <c r="H4" s="122" t="s">
        <v>1267</v>
      </c>
      <c r="I4" s="123" t="s">
        <v>39</v>
      </c>
      <c r="J4" s="124" t="s">
        <v>1721</v>
      </c>
      <c r="K4" s="428"/>
    </row>
    <row r="5" spans="1:10" ht="12.75">
      <c r="A5" s="433"/>
      <c r="B5" s="126"/>
      <c r="C5" s="127" t="s">
        <v>1521</v>
      </c>
      <c r="D5" s="127" t="s">
        <v>1340</v>
      </c>
      <c r="E5" s="213"/>
      <c r="F5" s="213"/>
      <c r="G5" s="213"/>
      <c r="H5" s="434">
        <f>SUM(H7:H25)</f>
        <v>0</v>
      </c>
      <c r="I5" s="129"/>
      <c r="J5" s="434">
        <f>SUM(J7:J25)</f>
        <v>0</v>
      </c>
    </row>
    <row r="6" spans="1:11" ht="12.75">
      <c r="A6" s="437"/>
      <c r="B6" s="131"/>
      <c r="C6" s="427"/>
      <c r="D6" s="427" t="s">
        <v>1576</v>
      </c>
      <c r="E6" s="132"/>
      <c r="F6" s="132"/>
      <c r="G6" s="132"/>
      <c r="H6" s="133"/>
      <c r="I6" s="444"/>
      <c r="J6" s="445"/>
      <c r="K6" s="403"/>
    </row>
    <row r="7" spans="1:10" ht="12.75">
      <c r="A7" s="437" t="s">
        <v>1268</v>
      </c>
      <c r="B7" s="131"/>
      <c r="C7" s="131" t="s">
        <v>1722</v>
      </c>
      <c r="D7" s="131" t="s">
        <v>1723</v>
      </c>
      <c r="E7" s="131" t="s">
        <v>1284</v>
      </c>
      <c r="F7" s="134">
        <v>1</v>
      </c>
      <c r="G7" s="134"/>
      <c r="H7" s="134">
        <f aca="true" t="shared" si="0" ref="H7:H25">ROUND(F7*G7,2)</f>
        <v>0</v>
      </c>
      <c r="I7" s="134">
        <v>0</v>
      </c>
      <c r="J7" s="438">
        <f aca="true" t="shared" si="1" ref="J7:J25">F7*I7</f>
        <v>0</v>
      </c>
    </row>
    <row r="8" spans="1:10" ht="12.75">
      <c r="A8" s="437" t="s">
        <v>1270</v>
      </c>
      <c r="B8" s="131"/>
      <c r="C8" s="131" t="s">
        <v>1724</v>
      </c>
      <c r="D8" s="131" t="s">
        <v>1725</v>
      </c>
      <c r="E8" s="131" t="s">
        <v>1284</v>
      </c>
      <c r="F8" s="134">
        <v>1</v>
      </c>
      <c r="G8" s="134"/>
      <c r="H8" s="134">
        <f t="shared" si="0"/>
        <v>0</v>
      </c>
      <c r="I8" s="134">
        <v>0</v>
      </c>
      <c r="J8" s="438">
        <f t="shared" si="1"/>
        <v>0</v>
      </c>
    </row>
    <row r="9" spans="1:10" ht="12.75">
      <c r="A9" s="437" t="s">
        <v>1272</v>
      </c>
      <c r="B9" s="131"/>
      <c r="C9" s="131" t="s">
        <v>1726</v>
      </c>
      <c r="D9" s="131" t="s">
        <v>1578</v>
      </c>
      <c r="E9" s="131" t="s">
        <v>1372</v>
      </c>
      <c r="F9" s="134">
        <v>4</v>
      </c>
      <c r="G9" s="134"/>
      <c r="H9" s="134">
        <f t="shared" si="0"/>
        <v>0</v>
      </c>
      <c r="I9" s="134">
        <v>0</v>
      </c>
      <c r="J9" s="438">
        <f t="shared" si="1"/>
        <v>0</v>
      </c>
    </row>
    <row r="10" spans="1:10" ht="12.75">
      <c r="A10" s="437" t="s">
        <v>1273</v>
      </c>
      <c r="B10" s="131"/>
      <c r="C10" s="131" t="s">
        <v>1727</v>
      </c>
      <c r="D10" s="131" t="s">
        <v>1579</v>
      </c>
      <c r="E10" s="131" t="s">
        <v>1372</v>
      </c>
      <c r="F10" s="134">
        <v>16</v>
      </c>
      <c r="G10" s="134"/>
      <c r="H10" s="134">
        <f t="shared" si="0"/>
        <v>0</v>
      </c>
      <c r="I10" s="134">
        <v>0</v>
      </c>
      <c r="J10" s="438">
        <f t="shared" si="1"/>
        <v>0</v>
      </c>
    </row>
    <row r="11" spans="1:10" ht="12.75">
      <c r="A11" s="437" t="s">
        <v>1274</v>
      </c>
      <c r="B11" s="131"/>
      <c r="C11" s="131" t="s">
        <v>1728</v>
      </c>
      <c r="D11" s="131" t="s">
        <v>1587</v>
      </c>
      <c r="E11" s="131" t="s">
        <v>1372</v>
      </c>
      <c r="F11" s="134">
        <v>5</v>
      </c>
      <c r="G11" s="134"/>
      <c r="H11" s="134">
        <f t="shared" si="0"/>
        <v>0</v>
      </c>
      <c r="I11" s="134">
        <v>0</v>
      </c>
      <c r="J11" s="438">
        <f t="shared" si="1"/>
        <v>0</v>
      </c>
    </row>
    <row r="12" spans="1:10" ht="12.75">
      <c r="A12" s="437" t="s">
        <v>1276</v>
      </c>
      <c r="B12" s="131"/>
      <c r="C12" s="131" t="s">
        <v>1729</v>
      </c>
      <c r="D12" s="131" t="s">
        <v>1580</v>
      </c>
      <c r="E12" s="131" t="s">
        <v>1372</v>
      </c>
      <c r="F12" s="134">
        <v>16</v>
      </c>
      <c r="G12" s="134"/>
      <c r="H12" s="134">
        <f t="shared" si="0"/>
        <v>0</v>
      </c>
      <c r="I12" s="134">
        <v>0</v>
      </c>
      <c r="J12" s="438">
        <f t="shared" si="1"/>
        <v>0</v>
      </c>
    </row>
    <row r="13" spans="1:10" ht="12.75">
      <c r="A13" s="437" t="s">
        <v>1278</v>
      </c>
      <c r="B13" s="131"/>
      <c r="C13" s="131" t="s">
        <v>1730</v>
      </c>
      <c r="D13" s="131" t="s">
        <v>1581</v>
      </c>
      <c r="E13" s="131" t="s">
        <v>1372</v>
      </c>
      <c r="F13" s="134">
        <v>16</v>
      </c>
      <c r="G13" s="134"/>
      <c r="H13" s="134">
        <f t="shared" si="0"/>
        <v>0</v>
      </c>
      <c r="I13" s="134">
        <v>0</v>
      </c>
      <c r="J13" s="438">
        <f t="shared" si="1"/>
        <v>0</v>
      </c>
    </row>
    <row r="14" spans="1:10" ht="12.75">
      <c r="A14" s="437" t="s">
        <v>1279</v>
      </c>
      <c r="B14" s="131"/>
      <c r="C14" s="131" t="s">
        <v>1731</v>
      </c>
      <c r="D14" s="131" t="s">
        <v>1588</v>
      </c>
      <c r="E14" s="131" t="s">
        <v>1372</v>
      </c>
      <c r="F14" s="134">
        <v>5</v>
      </c>
      <c r="G14" s="134"/>
      <c r="H14" s="134">
        <f t="shared" si="0"/>
        <v>0</v>
      </c>
      <c r="I14" s="134">
        <v>0</v>
      </c>
      <c r="J14" s="438">
        <f t="shared" si="1"/>
        <v>0</v>
      </c>
    </row>
    <row r="15" spans="1:10" ht="12.75">
      <c r="A15" s="437" t="s">
        <v>1280</v>
      </c>
      <c r="B15" s="131"/>
      <c r="C15" s="131" t="s">
        <v>1732</v>
      </c>
      <c r="D15" s="131" t="s">
        <v>1582</v>
      </c>
      <c r="E15" s="131" t="s">
        <v>1372</v>
      </c>
      <c r="F15" s="134">
        <v>5</v>
      </c>
      <c r="G15" s="134"/>
      <c r="H15" s="134">
        <f t="shared" si="0"/>
        <v>0</v>
      </c>
      <c r="I15" s="134">
        <v>0</v>
      </c>
      <c r="J15" s="438">
        <f t="shared" si="1"/>
        <v>0</v>
      </c>
    </row>
    <row r="16" spans="1:10" ht="12.75">
      <c r="A16" s="437" t="s">
        <v>1281</v>
      </c>
      <c r="B16" s="131"/>
      <c r="C16" s="131" t="s">
        <v>1733</v>
      </c>
      <c r="D16" s="131" t="s">
        <v>1589</v>
      </c>
      <c r="E16" s="131" t="s">
        <v>1372</v>
      </c>
      <c r="F16" s="134">
        <v>8</v>
      </c>
      <c r="G16" s="134"/>
      <c r="H16" s="134">
        <f t="shared" si="0"/>
        <v>0</v>
      </c>
      <c r="I16" s="134">
        <v>0</v>
      </c>
      <c r="J16" s="438">
        <f t="shared" si="1"/>
        <v>0</v>
      </c>
    </row>
    <row r="17" spans="1:10" ht="12.75">
      <c r="A17" s="437" t="s">
        <v>1283</v>
      </c>
      <c r="B17" s="131"/>
      <c r="C17" s="131" t="s">
        <v>1734</v>
      </c>
      <c r="D17" s="131" t="s">
        <v>1590</v>
      </c>
      <c r="E17" s="131" t="s">
        <v>1372</v>
      </c>
      <c r="F17" s="134">
        <v>3</v>
      </c>
      <c r="G17" s="134"/>
      <c r="H17" s="134">
        <f>ROUND(F17*G17,2)</f>
        <v>0</v>
      </c>
      <c r="I17" s="134">
        <v>0</v>
      </c>
      <c r="J17" s="438">
        <f t="shared" si="1"/>
        <v>0</v>
      </c>
    </row>
    <row r="18" spans="1:10" ht="12.75">
      <c r="A18" s="437" t="s">
        <v>1271</v>
      </c>
      <c r="B18" s="131"/>
      <c r="C18" s="131" t="s">
        <v>1735</v>
      </c>
      <c r="D18" s="131" t="s">
        <v>1577</v>
      </c>
      <c r="E18" s="131" t="s">
        <v>1372</v>
      </c>
      <c r="F18" s="134">
        <v>6</v>
      </c>
      <c r="G18" s="134"/>
      <c r="H18" s="134">
        <f>ROUND(F18*G18,2)</f>
        <v>0</v>
      </c>
      <c r="I18" s="134">
        <v>0</v>
      </c>
      <c r="J18" s="438">
        <f t="shared" si="1"/>
        <v>0</v>
      </c>
    </row>
    <row r="19" spans="1:10" ht="12.75">
      <c r="A19" s="437" t="s">
        <v>1285</v>
      </c>
      <c r="B19" s="131"/>
      <c r="C19" s="131" t="s">
        <v>1736</v>
      </c>
      <c r="D19" s="131" t="s">
        <v>1591</v>
      </c>
      <c r="E19" s="131" t="s">
        <v>1372</v>
      </c>
      <c r="F19" s="134">
        <v>2</v>
      </c>
      <c r="G19" s="134"/>
      <c r="H19" s="134">
        <f t="shared" si="0"/>
        <v>0</v>
      </c>
      <c r="I19" s="134">
        <v>0</v>
      </c>
      <c r="J19" s="438">
        <f t="shared" si="1"/>
        <v>0</v>
      </c>
    </row>
    <row r="20" spans="1:10" ht="12.75">
      <c r="A20" s="437" t="s">
        <v>1286</v>
      </c>
      <c r="B20" s="131"/>
      <c r="C20" s="131" t="s">
        <v>1737</v>
      </c>
      <c r="D20" s="131" t="s">
        <v>1583</v>
      </c>
      <c r="E20" s="131" t="s">
        <v>1372</v>
      </c>
      <c r="F20" s="134">
        <v>2</v>
      </c>
      <c r="G20" s="134"/>
      <c r="H20" s="134">
        <f t="shared" si="0"/>
        <v>0</v>
      </c>
      <c r="I20" s="134">
        <v>0</v>
      </c>
      <c r="J20" s="438">
        <f t="shared" si="1"/>
        <v>0</v>
      </c>
    </row>
    <row r="21" spans="1:10" ht="12.75">
      <c r="A21" s="437" t="s">
        <v>1287</v>
      </c>
      <c r="B21" s="131"/>
      <c r="C21" s="131" t="s">
        <v>1738</v>
      </c>
      <c r="D21" s="131" t="s">
        <v>1592</v>
      </c>
      <c r="E21" s="131" t="s">
        <v>1372</v>
      </c>
      <c r="F21" s="134">
        <v>1</v>
      </c>
      <c r="G21" s="134"/>
      <c r="H21" s="134">
        <f t="shared" si="0"/>
        <v>0</v>
      </c>
      <c r="I21" s="134">
        <v>0</v>
      </c>
      <c r="J21" s="438">
        <f t="shared" si="1"/>
        <v>0</v>
      </c>
    </row>
    <row r="22" spans="1:10" ht="12.75">
      <c r="A22" s="437" t="s">
        <v>1288</v>
      </c>
      <c r="B22" s="131"/>
      <c r="C22" s="131" t="s">
        <v>1739</v>
      </c>
      <c r="D22" s="131" t="s">
        <v>1593</v>
      </c>
      <c r="E22" s="131" t="s">
        <v>1372</v>
      </c>
      <c r="F22" s="134">
        <v>1</v>
      </c>
      <c r="G22" s="134"/>
      <c r="H22" s="134">
        <f t="shared" si="0"/>
        <v>0</v>
      </c>
      <c r="I22" s="134">
        <v>0</v>
      </c>
      <c r="J22" s="438">
        <f t="shared" si="1"/>
        <v>0</v>
      </c>
    </row>
    <row r="23" spans="1:10" ht="12.75">
      <c r="A23" s="437" t="s">
        <v>1289</v>
      </c>
      <c r="B23" s="131"/>
      <c r="C23" s="131" t="s">
        <v>1586</v>
      </c>
      <c r="D23" s="131" t="s">
        <v>1584</v>
      </c>
      <c r="E23" s="131" t="s">
        <v>1372</v>
      </c>
      <c r="F23" s="134">
        <v>10</v>
      </c>
      <c r="G23" s="134"/>
      <c r="H23" s="134">
        <f>ROUND(F23*G23,2)</f>
        <v>0</v>
      </c>
      <c r="I23" s="134">
        <v>0</v>
      </c>
      <c r="J23" s="438">
        <f t="shared" si="1"/>
        <v>0</v>
      </c>
    </row>
    <row r="24" spans="1:10" ht="12.75">
      <c r="A24" s="437" t="s">
        <v>1290</v>
      </c>
      <c r="B24" s="131"/>
      <c r="C24" s="131" t="s">
        <v>1585</v>
      </c>
      <c r="D24" s="131" t="s">
        <v>1594</v>
      </c>
      <c r="E24" s="131" t="s">
        <v>1372</v>
      </c>
      <c r="F24" s="134">
        <v>1</v>
      </c>
      <c r="G24" s="134"/>
      <c r="H24" s="134">
        <f>ROUND(F24*G24,2)</f>
        <v>0</v>
      </c>
      <c r="I24" s="134">
        <v>0</v>
      </c>
      <c r="J24" s="438">
        <f t="shared" si="1"/>
        <v>0</v>
      </c>
    </row>
    <row r="25" spans="1:10" ht="12.75">
      <c r="A25" s="437" t="s">
        <v>1291</v>
      </c>
      <c r="B25" s="131"/>
      <c r="C25" s="131" t="s">
        <v>1740</v>
      </c>
      <c r="D25" s="131" t="s">
        <v>1243</v>
      </c>
      <c r="E25" s="131" t="s">
        <v>1269</v>
      </c>
      <c r="F25" s="134">
        <v>106</v>
      </c>
      <c r="G25" s="134"/>
      <c r="H25" s="134">
        <f t="shared" si="0"/>
        <v>0</v>
      </c>
      <c r="I25" s="134">
        <v>0</v>
      </c>
      <c r="J25" s="438">
        <f t="shared" si="1"/>
        <v>0</v>
      </c>
    </row>
    <row r="26" spans="1:10" ht="12.75">
      <c r="A26" s="435"/>
      <c r="B26" s="135"/>
      <c r="C26" s="136" t="s">
        <v>1428</v>
      </c>
      <c r="D26" s="136" t="s">
        <v>126</v>
      </c>
      <c r="E26" s="212"/>
      <c r="F26" s="212"/>
      <c r="G26" s="212"/>
      <c r="H26" s="436">
        <f>SUM(H27:H27)</f>
        <v>0</v>
      </c>
      <c r="I26" s="125"/>
      <c r="J26" s="436">
        <f>SUM(J27:J27)</f>
        <v>0.014</v>
      </c>
    </row>
    <row r="27" spans="1:10" ht="12.75">
      <c r="A27" s="437" t="s">
        <v>1292</v>
      </c>
      <c r="B27" s="131"/>
      <c r="C27" s="131" t="s">
        <v>131</v>
      </c>
      <c r="D27" s="131" t="s">
        <v>1741</v>
      </c>
      <c r="E27" s="131" t="s">
        <v>1269</v>
      </c>
      <c r="F27" s="134">
        <v>350</v>
      </c>
      <c r="G27" s="134"/>
      <c r="H27" s="134">
        <f>ROUND(F27*G27,2)</f>
        <v>0</v>
      </c>
      <c r="I27" s="134">
        <v>4E-05</v>
      </c>
      <c r="J27" s="438">
        <f>F27*I27</f>
        <v>0.014</v>
      </c>
    </row>
    <row r="28" spans="1:10" ht="12.75">
      <c r="A28" s="435"/>
      <c r="B28" s="135"/>
      <c r="C28" s="136" t="s">
        <v>1425</v>
      </c>
      <c r="D28" s="136" t="s">
        <v>1482</v>
      </c>
      <c r="E28" s="212"/>
      <c r="F28" s="212"/>
      <c r="G28" s="212"/>
      <c r="H28" s="436">
        <f>SUM(H29:H33)</f>
        <v>0</v>
      </c>
      <c r="I28" s="125"/>
      <c r="J28" s="436">
        <f>SUM(J29:J33)</f>
        <v>13.30527</v>
      </c>
    </row>
    <row r="29" spans="1:10" ht="12.75">
      <c r="A29" s="437" t="s">
        <v>1293</v>
      </c>
      <c r="B29" s="131"/>
      <c r="C29" s="131" t="s">
        <v>1742</v>
      </c>
      <c r="D29" s="131" t="s">
        <v>1743</v>
      </c>
      <c r="E29" s="131" t="s">
        <v>1269</v>
      </c>
      <c r="F29" s="134">
        <v>25.59</v>
      </c>
      <c r="G29" s="134"/>
      <c r="H29" s="134">
        <f>ROUND(F29*G29,2)</f>
        <v>0</v>
      </c>
      <c r="I29" s="134">
        <v>0.075</v>
      </c>
      <c r="J29" s="438">
        <f>F29*I29</f>
        <v>1.91925</v>
      </c>
    </row>
    <row r="30" spans="1:10" ht="12.75">
      <c r="A30" s="437" t="s">
        <v>1294</v>
      </c>
      <c r="B30" s="131"/>
      <c r="C30" s="131" t="s">
        <v>1744</v>
      </c>
      <c r="D30" s="131" t="s">
        <v>1745</v>
      </c>
      <c r="E30" s="131" t="s">
        <v>1269</v>
      </c>
      <c r="F30" s="134">
        <v>48.21</v>
      </c>
      <c r="G30" s="134"/>
      <c r="H30" s="134">
        <f>ROUND(F30*G30,2)</f>
        <v>0</v>
      </c>
      <c r="I30" s="134">
        <v>0.062</v>
      </c>
      <c r="J30" s="438">
        <f>F30*I30</f>
        <v>2.98902</v>
      </c>
    </row>
    <row r="31" spans="1:10" ht="12.75">
      <c r="A31" s="437" t="s">
        <v>1295</v>
      </c>
      <c r="B31" s="131"/>
      <c r="C31" s="131" t="s">
        <v>139</v>
      </c>
      <c r="D31" s="131" t="s">
        <v>1746</v>
      </c>
      <c r="E31" s="131" t="s">
        <v>1269</v>
      </c>
      <c r="F31" s="134">
        <v>100.8</v>
      </c>
      <c r="G31" s="134"/>
      <c r="H31" s="134">
        <f>ROUND(F31*G31,2)</f>
        <v>0</v>
      </c>
      <c r="I31" s="134">
        <v>0.054</v>
      </c>
      <c r="J31" s="438">
        <f>F31*I31</f>
        <v>5.4432</v>
      </c>
    </row>
    <row r="32" spans="1:10" ht="12.75">
      <c r="A32" s="437" t="s">
        <v>1296</v>
      </c>
      <c r="B32" s="131"/>
      <c r="C32" s="131" t="s">
        <v>1747</v>
      </c>
      <c r="D32" s="131" t="s">
        <v>1748</v>
      </c>
      <c r="E32" s="131" t="s">
        <v>1269</v>
      </c>
      <c r="F32" s="134">
        <v>5.4</v>
      </c>
      <c r="G32" s="134"/>
      <c r="H32" s="134">
        <f>ROUND(F32*G32,2)</f>
        <v>0</v>
      </c>
      <c r="I32" s="134">
        <v>0.047</v>
      </c>
      <c r="J32" s="438">
        <f>F32*I32</f>
        <v>0.2538</v>
      </c>
    </row>
    <row r="33" spans="1:10" ht="12.75">
      <c r="A33" s="437" t="s">
        <v>1297</v>
      </c>
      <c r="B33" s="131"/>
      <c r="C33" s="131" t="s">
        <v>1749</v>
      </c>
      <c r="D33" s="131" t="s">
        <v>1750</v>
      </c>
      <c r="E33" s="131" t="s">
        <v>1275</v>
      </c>
      <c r="F33" s="134">
        <v>1.5</v>
      </c>
      <c r="G33" s="134"/>
      <c r="H33" s="134">
        <f>ROUND(F33*G33,2)</f>
        <v>0</v>
      </c>
      <c r="I33" s="134">
        <v>1.8</v>
      </c>
      <c r="J33" s="438">
        <f>F33*I33</f>
        <v>2.7</v>
      </c>
    </row>
    <row r="34" spans="1:10" ht="12.75">
      <c r="A34" s="435"/>
      <c r="B34" s="135"/>
      <c r="C34" s="136" t="s">
        <v>1418</v>
      </c>
      <c r="D34" s="136" t="s">
        <v>1417</v>
      </c>
      <c r="E34" s="212"/>
      <c r="F34" s="212"/>
      <c r="G34" s="212"/>
      <c r="H34" s="436">
        <f>SUM(H35:H35)</f>
        <v>0</v>
      </c>
      <c r="I34" s="125"/>
      <c r="J34" s="436">
        <f>SUM(J35:J35)</f>
        <v>0</v>
      </c>
    </row>
    <row r="35" spans="1:12" ht="12.75">
      <c r="A35" s="437" t="s">
        <v>1298</v>
      </c>
      <c r="B35" s="131"/>
      <c r="C35" s="131" t="s">
        <v>1415</v>
      </c>
      <c r="D35" s="131" t="s">
        <v>1751</v>
      </c>
      <c r="E35" s="131" t="s">
        <v>1306</v>
      </c>
      <c r="F35" s="134">
        <v>6.6</v>
      </c>
      <c r="G35" s="134"/>
      <c r="H35" s="134">
        <f>ROUND(F35*G35,2)</f>
        <v>0</v>
      </c>
      <c r="I35" s="134">
        <v>0</v>
      </c>
      <c r="J35" s="438">
        <f>F35*I35</f>
        <v>0</v>
      </c>
      <c r="L35" s="339"/>
    </row>
    <row r="36" spans="1:10" ht="12.75">
      <c r="A36" s="435"/>
      <c r="B36" s="135"/>
      <c r="C36" s="136" t="s">
        <v>1413</v>
      </c>
      <c r="D36" s="136" t="s">
        <v>1412</v>
      </c>
      <c r="E36" s="212"/>
      <c r="F36" s="212"/>
      <c r="G36" s="212"/>
      <c r="H36" s="436">
        <f>SUM(H37:H43)</f>
        <v>0</v>
      </c>
      <c r="I36" s="125"/>
      <c r="J36" s="436">
        <f>SUM(J37:J43)</f>
        <v>0</v>
      </c>
    </row>
    <row r="37" spans="1:10" ht="12.75">
      <c r="A37" s="437" t="s">
        <v>1300</v>
      </c>
      <c r="B37" s="131"/>
      <c r="C37" s="131" t="s">
        <v>1410</v>
      </c>
      <c r="D37" s="131" t="s">
        <v>1409</v>
      </c>
      <c r="E37" s="131" t="s">
        <v>1306</v>
      </c>
      <c r="F37" s="134">
        <v>6.75</v>
      </c>
      <c r="G37" s="134"/>
      <c r="H37" s="134">
        <f aca="true" t="shared" si="2" ref="H37:H43">ROUND(F37*G37,2)</f>
        <v>0</v>
      </c>
      <c r="I37" s="134">
        <v>0</v>
      </c>
      <c r="J37" s="438">
        <f aca="true" t="shared" si="3" ref="J37:J43">F37*I37</f>
        <v>0</v>
      </c>
    </row>
    <row r="38" spans="1:10" ht="12.75">
      <c r="A38" s="437" t="s">
        <v>1299</v>
      </c>
      <c r="B38" s="131"/>
      <c r="C38" s="131" t="s">
        <v>1407</v>
      </c>
      <c r="D38" s="131" t="s">
        <v>1752</v>
      </c>
      <c r="E38" s="131" t="s">
        <v>1306</v>
      </c>
      <c r="F38" s="134">
        <v>6.75</v>
      </c>
      <c r="G38" s="134"/>
      <c r="H38" s="134">
        <f t="shared" si="2"/>
        <v>0</v>
      </c>
      <c r="I38" s="134">
        <v>0</v>
      </c>
      <c r="J38" s="438">
        <f t="shared" si="3"/>
        <v>0</v>
      </c>
    </row>
    <row r="39" spans="1:10" ht="12.75">
      <c r="A39" s="437" t="s">
        <v>1301</v>
      </c>
      <c r="B39" s="131"/>
      <c r="C39" s="131" t="s">
        <v>1404</v>
      </c>
      <c r="D39" s="131" t="s">
        <v>1403</v>
      </c>
      <c r="E39" s="131" t="s">
        <v>1306</v>
      </c>
      <c r="F39" s="134">
        <v>13.5</v>
      </c>
      <c r="G39" s="134"/>
      <c r="H39" s="134">
        <f t="shared" si="2"/>
        <v>0</v>
      </c>
      <c r="I39" s="134">
        <v>0</v>
      </c>
      <c r="J39" s="438">
        <f t="shared" si="3"/>
        <v>0</v>
      </c>
    </row>
    <row r="40" spans="1:10" ht="12.75">
      <c r="A40" s="437" t="s">
        <v>1302</v>
      </c>
      <c r="B40" s="131"/>
      <c r="C40" s="131" t="s">
        <v>1401</v>
      </c>
      <c r="D40" s="131" t="s">
        <v>1400</v>
      </c>
      <c r="E40" s="131" t="s">
        <v>1306</v>
      </c>
      <c r="F40" s="134">
        <v>40.5</v>
      </c>
      <c r="G40" s="134"/>
      <c r="H40" s="134">
        <f t="shared" si="2"/>
        <v>0</v>
      </c>
      <c r="I40" s="134">
        <v>0</v>
      </c>
      <c r="J40" s="438">
        <f t="shared" si="3"/>
        <v>0</v>
      </c>
    </row>
    <row r="41" spans="1:10" ht="12.75">
      <c r="A41" s="437" t="s">
        <v>1309</v>
      </c>
      <c r="B41" s="131"/>
      <c r="C41" s="131" t="s">
        <v>1398</v>
      </c>
      <c r="D41" s="131" t="s">
        <v>1397</v>
      </c>
      <c r="E41" s="131" t="s">
        <v>1306</v>
      </c>
      <c r="F41" s="134">
        <v>13.5</v>
      </c>
      <c r="G41" s="134"/>
      <c r="H41" s="134">
        <f t="shared" si="2"/>
        <v>0</v>
      </c>
      <c r="I41" s="134">
        <v>0</v>
      </c>
      <c r="J41" s="438">
        <f t="shared" si="3"/>
        <v>0</v>
      </c>
    </row>
    <row r="42" spans="1:10" ht="12.75">
      <c r="A42" s="437" t="s">
        <v>1310</v>
      </c>
      <c r="B42" s="131"/>
      <c r="C42" s="131" t="s">
        <v>1395</v>
      </c>
      <c r="D42" s="131" t="s">
        <v>171</v>
      </c>
      <c r="E42" s="131" t="s">
        <v>1306</v>
      </c>
      <c r="F42" s="134">
        <v>337.5</v>
      </c>
      <c r="G42" s="134"/>
      <c r="H42" s="134">
        <f t="shared" si="2"/>
        <v>0</v>
      </c>
      <c r="I42" s="134">
        <v>0</v>
      </c>
      <c r="J42" s="438">
        <f t="shared" si="3"/>
        <v>0</v>
      </c>
    </row>
    <row r="43" spans="1:10" ht="12.75">
      <c r="A43" s="439" t="s">
        <v>1311</v>
      </c>
      <c r="B43" s="137"/>
      <c r="C43" s="137" t="s">
        <v>1392</v>
      </c>
      <c r="D43" s="137" t="s">
        <v>1391</v>
      </c>
      <c r="E43" s="137" t="s">
        <v>1306</v>
      </c>
      <c r="F43" s="138">
        <v>13.5</v>
      </c>
      <c r="G43" s="138"/>
      <c r="H43" s="138">
        <f t="shared" si="2"/>
        <v>0</v>
      </c>
      <c r="I43" s="138">
        <v>0</v>
      </c>
      <c r="J43" s="440">
        <f t="shared" si="3"/>
        <v>0</v>
      </c>
    </row>
    <row r="44" spans="1:10" ht="12.75">
      <c r="A44" s="439" t="s">
        <v>1312</v>
      </c>
      <c r="B44" s="137"/>
      <c r="C44" s="137"/>
      <c r="D44" s="642" t="s">
        <v>582</v>
      </c>
      <c r="E44" s="643" t="s">
        <v>1345</v>
      </c>
      <c r="F44" s="402">
        <v>6</v>
      </c>
      <c r="G44" s="402">
        <f>0.01*(H5+H26+H28+H34+H36)</f>
        <v>0</v>
      </c>
      <c r="H44" s="402">
        <f>F44*G44</f>
        <v>0</v>
      </c>
      <c r="I44" s="138"/>
      <c r="J44" s="440">
        <v>0</v>
      </c>
    </row>
    <row r="45" spans="1:10" ht="13.5" thickBot="1">
      <c r="A45" s="441"/>
      <c r="B45" s="442"/>
      <c r="C45" s="442"/>
      <c r="D45" s="442"/>
      <c r="E45" s="442"/>
      <c r="F45" s="719">
        <f>SUM(F9:F24)</f>
        <v>101</v>
      </c>
      <c r="G45" s="442"/>
      <c r="H45" s="443">
        <f>H5+H26+H28+H34+H36+H44</f>
        <v>0</v>
      </c>
      <c r="I45" s="442"/>
      <c r="J45" s="877"/>
    </row>
  </sheetData>
  <sheetProtection/>
  <mergeCells count="1">
    <mergeCell ref="I3:J3"/>
  </mergeCells>
  <printOptions gridLines="1"/>
  <pageMargins left="0.31496062992125984" right="0.31496062992125984" top="0.984251968503937" bottom="0.5905511811023623" header="0.5118110236220472" footer="0.2362204724409449"/>
  <pageSetup horizontalDpi="600" verticalDpi="600" orientation="landscape" paperSize="9" scale="86" r:id="rId1"/>
  <headerFooter>
    <oddFooter>&amp;LVýplně otvorů&amp;C&amp;P/&amp;N&amp;ROprava a údržba</oddFooter>
  </headerFooter>
  <rowBreaks count="1" manualBreakCount="1">
    <brk id="4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L31" sqref="L31:L32"/>
    </sheetView>
  </sheetViews>
  <sheetFormatPr defaultColWidth="11.375" defaultRowHeight="12.75"/>
  <cols>
    <col min="1" max="1" width="3.75390625" style="115" customWidth="1"/>
    <col min="2" max="2" width="3.75390625" style="115" hidden="1" customWidth="1"/>
    <col min="3" max="3" width="13.25390625" style="115" customWidth="1"/>
    <col min="4" max="4" width="95.75390625" style="150" customWidth="1"/>
    <col min="5" max="5" width="4.25390625" style="115" customWidth="1"/>
    <col min="6" max="6" width="10.875" style="115" customWidth="1"/>
    <col min="7" max="7" width="12.00390625" style="115" customWidth="1"/>
    <col min="8" max="8" width="14.25390625" style="115" customWidth="1"/>
    <col min="9" max="9" width="11.75390625" style="115" hidden="1" customWidth="1"/>
    <col min="10" max="10" width="6.75390625" style="115" customWidth="1"/>
    <col min="11" max="11" width="11.375" style="115" customWidth="1"/>
    <col min="12" max="12" width="12.125" style="115" customWidth="1"/>
    <col min="13" max="16384" width="11.375" style="115" customWidth="1"/>
  </cols>
  <sheetData>
    <row r="1" spans="1:11" ht="18">
      <c r="A1" s="112" t="s">
        <v>1059</v>
      </c>
      <c r="B1" s="329"/>
      <c r="C1" s="329"/>
      <c r="D1" s="334"/>
      <c r="E1" s="330"/>
      <c r="F1" s="329"/>
      <c r="G1" s="330"/>
      <c r="H1" s="330"/>
      <c r="I1" s="329"/>
      <c r="J1" s="328"/>
      <c r="K1" s="114"/>
    </row>
    <row r="2" spans="1:11" ht="18.75" thickBot="1">
      <c r="A2" s="145" t="s">
        <v>749</v>
      </c>
      <c r="B2" s="327"/>
      <c r="C2" s="327"/>
      <c r="D2" s="333"/>
      <c r="E2" s="327"/>
      <c r="F2" s="327"/>
      <c r="G2" s="613"/>
      <c r="H2" s="613"/>
      <c r="I2" s="327"/>
      <c r="J2" s="326"/>
      <c r="K2" s="114"/>
    </row>
    <row r="3" spans="1:11" ht="12.75">
      <c r="A3" s="117" t="s">
        <v>1344</v>
      </c>
      <c r="B3" s="118" t="s">
        <v>1344</v>
      </c>
      <c r="C3" s="118" t="s">
        <v>1344</v>
      </c>
      <c r="D3" s="146" t="s">
        <v>1344</v>
      </c>
      <c r="E3" s="118" t="s">
        <v>1344</v>
      </c>
      <c r="F3" s="118" t="s">
        <v>1344</v>
      </c>
      <c r="G3" s="614" t="s">
        <v>41</v>
      </c>
      <c r="H3" s="615" t="s">
        <v>41</v>
      </c>
      <c r="I3" s="907"/>
      <c r="J3" s="908"/>
      <c r="K3" s="119"/>
    </row>
    <row r="4" spans="1:11" ht="13.5" thickBot="1">
      <c r="A4" s="120" t="s">
        <v>47</v>
      </c>
      <c r="B4" s="121" t="s">
        <v>46</v>
      </c>
      <c r="C4" s="121" t="s">
        <v>45</v>
      </c>
      <c r="D4" s="147" t="s">
        <v>44</v>
      </c>
      <c r="E4" s="121" t="s">
        <v>43</v>
      </c>
      <c r="F4" s="122" t="s">
        <v>42</v>
      </c>
      <c r="G4" s="616" t="s">
        <v>39</v>
      </c>
      <c r="H4" s="122" t="s">
        <v>1267</v>
      </c>
      <c r="I4" s="123" t="s">
        <v>39</v>
      </c>
      <c r="J4" s="124" t="s">
        <v>1721</v>
      </c>
      <c r="K4" s="119"/>
    </row>
    <row r="5" spans="1:10" ht="12.75">
      <c r="A5" s="126"/>
      <c r="B5" s="126"/>
      <c r="C5" s="127" t="s">
        <v>1309</v>
      </c>
      <c r="D5" s="335" t="s">
        <v>1307</v>
      </c>
      <c r="E5" s="213"/>
      <c r="F5" s="213"/>
      <c r="G5" s="213"/>
      <c r="H5" s="128">
        <f>SUM(H6:H13)</f>
        <v>0</v>
      </c>
      <c r="I5" s="129"/>
      <c r="J5" s="128">
        <f>SUM(J6:J13)</f>
        <v>15.727314000000002</v>
      </c>
    </row>
    <row r="6" spans="1:10" ht="12.75">
      <c r="A6" s="327">
        <v>1</v>
      </c>
      <c r="B6" s="131"/>
      <c r="C6" s="131" t="s">
        <v>1251</v>
      </c>
      <c r="D6" s="148" t="s">
        <v>1252</v>
      </c>
      <c r="E6" s="131" t="s">
        <v>1253</v>
      </c>
      <c r="F6" s="134">
        <v>0.6</v>
      </c>
      <c r="G6" s="134"/>
      <c r="H6" s="134">
        <f aca="true" t="shared" si="0" ref="H6:H13">ROUND(F6*G6,2)</f>
        <v>0</v>
      </c>
      <c r="I6" s="134">
        <v>0.20765</v>
      </c>
      <c r="J6" s="134">
        <f aca="true" t="shared" si="1" ref="J6:J13">F6*I6</f>
        <v>0.12458999999999999</v>
      </c>
    </row>
    <row r="7" spans="1:10" ht="12.75">
      <c r="A7" s="327">
        <v>2</v>
      </c>
      <c r="B7" s="131"/>
      <c r="C7" s="131" t="s">
        <v>750</v>
      </c>
      <c r="D7" s="148" t="s">
        <v>751</v>
      </c>
      <c r="E7" s="131" t="s">
        <v>1269</v>
      </c>
      <c r="F7" s="134">
        <v>16.8</v>
      </c>
      <c r="G7" s="134"/>
      <c r="H7" s="134">
        <f t="shared" si="0"/>
        <v>0</v>
      </c>
      <c r="I7" s="134">
        <v>0.1055</v>
      </c>
      <c r="J7" s="134">
        <f t="shared" si="1"/>
        <v>1.7724</v>
      </c>
    </row>
    <row r="8" spans="1:10" s="641" customFormat="1" ht="12.75">
      <c r="A8" s="631">
        <v>3</v>
      </c>
      <c r="B8" s="632"/>
      <c r="C8" s="635" t="s">
        <v>940</v>
      </c>
      <c r="D8" s="633" t="s">
        <v>576</v>
      </c>
      <c r="E8" s="632" t="s">
        <v>1269</v>
      </c>
      <c r="F8" s="634">
        <v>38.4</v>
      </c>
      <c r="G8" s="636"/>
      <c r="H8" s="634">
        <f t="shared" si="0"/>
        <v>0</v>
      </c>
      <c r="I8" s="636">
        <v>0.04761</v>
      </c>
      <c r="J8" s="634">
        <f t="shared" si="1"/>
        <v>1.8282239999999998</v>
      </c>
    </row>
    <row r="9" spans="1:10" ht="12.75">
      <c r="A9" s="327">
        <v>4</v>
      </c>
      <c r="B9" s="131"/>
      <c r="C9" s="131" t="s">
        <v>76</v>
      </c>
      <c r="D9" s="148" t="s">
        <v>752</v>
      </c>
      <c r="E9" s="131" t="s">
        <v>1269</v>
      </c>
      <c r="F9" s="134">
        <v>180</v>
      </c>
      <c r="G9" s="134"/>
      <c r="H9" s="134">
        <f t="shared" si="0"/>
        <v>0</v>
      </c>
      <c r="I9" s="134">
        <v>0.03767</v>
      </c>
      <c r="J9" s="134">
        <f t="shared" si="1"/>
        <v>6.780600000000001</v>
      </c>
    </row>
    <row r="10" spans="1:10" ht="12.75">
      <c r="A10" s="327">
        <v>5</v>
      </c>
      <c r="B10" s="131"/>
      <c r="C10" s="131" t="s">
        <v>753</v>
      </c>
      <c r="D10" s="148" t="s">
        <v>754</v>
      </c>
      <c r="E10" s="131" t="s">
        <v>1269</v>
      </c>
      <c r="F10" s="134">
        <v>8.5</v>
      </c>
      <c r="G10" s="134"/>
      <c r="H10" s="134">
        <f t="shared" si="0"/>
        <v>0</v>
      </c>
      <c r="I10" s="134">
        <v>0.2836</v>
      </c>
      <c r="J10" s="134">
        <f t="shared" si="1"/>
        <v>2.4106</v>
      </c>
    </row>
    <row r="11" spans="1:10" ht="12.75">
      <c r="A11" s="327">
        <v>6</v>
      </c>
      <c r="B11" s="131"/>
      <c r="C11" s="131" t="s">
        <v>755</v>
      </c>
      <c r="D11" s="148" t="s">
        <v>756</v>
      </c>
      <c r="E11" s="131" t="s">
        <v>1372</v>
      </c>
      <c r="F11" s="134">
        <v>15</v>
      </c>
      <c r="G11" s="134"/>
      <c r="H11" s="134">
        <f t="shared" si="0"/>
        <v>0</v>
      </c>
      <c r="I11" s="134">
        <v>0.05274</v>
      </c>
      <c r="J11" s="134">
        <f t="shared" si="1"/>
        <v>0.7911</v>
      </c>
    </row>
    <row r="12" spans="1:10" ht="12.75">
      <c r="A12" s="327">
        <v>7</v>
      </c>
      <c r="B12" s="131"/>
      <c r="C12" s="131" t="s">
        <v>757</v>
      </c>
      <c r="D12" s="148" t="s">
        <v>758</v>
      </c>
      <c r="E12" s="131" t="s">
        <v>1372</v>
      </c>
      <c r="F12" s="134">
        <v>45</v>
      </c>
      <c r="G12" s="134"/>
      <c r="H12" s="134">
        <f t="shared" si="0"/>
        <v>0</v>
      </c>
      <c r="I12" s="134">
        <v>0.0272</v>
      </c>
      <c r="J12" s="134">
        <f t="shared" si="1"/>
        <v>1.224</v>
      </c>
    </row>
    <row r="13" spans="1:10" ht="12.75">
      <c r="A13" s="327">
        <v>8</v>
      </c>
      <c r="B13" s="131"/>
      <c r="C13" s="131" t="s">
        <v>759</v>
      </c>
      <c r="D13" s="148" t="s">
        <v>760</v>
      </c>
      <c r="E13" s="131" t="s">
        <v>1372</v>
      </c>
      <c r="F13" s="134">
        <v>115</v>
      </c>
      <c r="G13" s="134"/>
      <c r="H13" s="134">
        <f t="shared" si="0"/>
        <v>0</v>
      </c>
      <c r="I13" s="134">
        <v>0.00692</v>
      </c>
      <c r="J13" s="134">
        <f t="shared" si="1"/>
        <v>0.7958</v>
      </c>
    </row>
    <row r="14" spans="1:10" ht="12.75">
      <c r="A14" s="135"/>
      <c r="B14" s="135"/>
      <c r="C14" s="136" t="s">
        <v>1312</v>
      </c>
      <c r="D14" s="331" t="s">
        <v>761</v>
      </c>
      <c r="E14" s="212"/>
      <c r="F14" s="212"/>
      <c r="G14" s="212"/>
      <c r="H14" s="130">
        <f>SUM(H15:H41)</f>
        <v>0</v>
      </c>
      <c r="I14" s="125"/>
      <c r="J14" s="130">
        <f>SUM(J15:J41)</f>
        <v>2.6067297</v>
      </c>
    </row>
    <row r="15" spans="1:10" ht="12.75">
      <c r="A15" s="327">
        <v>9</v>
      </c>
      <c r="B15" s="131"/>
      <c r="C15" s="131" t="s">
        <v>762</v>
      </c>
      <c r="D15" s="148" t="s">
        <v>763</v>
      </c>
      <c r="E15" s="131" t="s">
        <v>1269</v>
      </c>
      <c r="F15" s="134">
        <v>24.64</v>
      </c>
      <c r="G15" s="134"/>
      <c r="H15" s="134">
        <f aca="true" t="shared" si="2" ref="H15:H41">ROUND(F15*G15,2)</f>
        <v>0</v>
      </c>
      <c r="I15" s="134">
        <v>0.01359</v>
      </c>
      <c r="J15" s="134">
        <f aca="true" t="shared" si="3" ref="J15:J41">F15*I15</f>
        <v>0.3348576</v>
      </c>
    </row>
    <row r="16" spans="1:10" ht="12.75">
      <c r="A16" s="327">
        <v>10</v>
      </c>
      <c r="B16" s="131"/>
      <c r="C16" s="131" t="s">
        <v>762</v>
      </c>
      <c r="D16" s="148" t="s">
        <v>764</v>
      </c>
      <c r="E16" s="131" t="s">
        <v>1269</v>
      </c>
      <c r="F16" s="134">
        <v>17.38</v>
      </c>
      <c r="G16" s="134"/>
      <c r="H16" s="134">
        <f t="shared" si="2"/>
        <v>0</v>
      </c>
      <c r="I16" s="134">
        <v>0.01359</v>
      </c>
      <c r="J16" s="134">
        <f t="shared" si="3"/>
        <v>0.2361942</v>
      </c>
    </row>
    <row r="17" spans="1:10" ht="25.5">
      <c r="A17" s="327">
        <v>11</v>
      </c>
      <c r="B17" s="131"/>
      <c r="C17" s="131" t="s">
        <v>762</v>
      </c>
      <c r="D17" s="148" t="s">
        <v>1893</v>
      </c>
      <c r="E17" s="131" t="s">
        <v>1277</v>
      </c>
      <c r="F17" s="134">
        <v>6</v>
      </c>
      <c r="G17" s="134"/>
      <c r="H17" s="134">
        <f t="shared" si="2"/>
        <v>0</v>
      </c>
      <c r="I17" s="134">
        <v>0.025</v>
      </c>
      <c r="J17" s="134">
        <f t="shared" si="3"/>
        <v>0.15000000000000002</v>
      </c>
    </row>
    <row r="18" spans="1:10" s="403" customFormat="1" ht="12.75">
      <c r="A18" s="327">
        <v>12</v>
      </c>
      <c r="B18" s="131"/>
      <c r="C18" s="131" t="s">
        <v>1895</v>
      </c>
      <c r="D18" s="148" t="s">
        <v>1894</v>
      </c>
      <c r="E18" s="131" t="s">
        <v>1277</v>
      </c>
      <c r="F18" s="134">
        <v>1</v>
      </c>
      <c r="G18" s="134"/>
      <c r="H18" s="134">
        <f t="shared" si="2"/>
        <v>0</v>
      </c>
      <c r="I18" s="134">
        <v>0.01</v>
      </c>
      <c r="J18" s="134">
        <f t="shared" si="3"/>
        <v>0.01</v>
      </c>
    </row>
    <row r="19" spans="1:10" s="406" customFormat="1" ht="12.75">
      <c r="A19" s="327">
        <v>13</v>
      </c>
      <c r="B19" s="404"/>
      <c r="C19" s="404" t="s">
        <v>765</v>
      </c>
      <c r="D19" s="421" t="s">
        <v>697</v>
      </c>
      <c r="E19" s="404" t="s">
        <v>1372</v>
      </c>
      <c r="F19" s="405">
        <v>1</v>
      </c>
      <c r="G19" s="405"/>
      <c r="H19" s="405">
        <f t="shared" si="2"/>
        <v>0</v>
      </c>
      <c r="I19" s="405">
        <v>0.06442</v>
      </c>
      <c r="J19" s="405">
        <f t="shared" si="3"/>
        <v>0.06442</v>
      </c>
    </row>
    <row r="20" spans="1:10" s="406" customFormat="1" ht="15" customHeight="1">
      <c r="A20" s="327">
        <v>14</v>
      </c>
      <c r="B20" s="404"/>
      <c r="C20" s="404" t="s">
        <v>765</v>
      </c>
      <c r="D20" s="421" t="s">
        <v>1571</v>
      </c>
      <c r="E20" s="404" t="s">
        <v>1372</v>
      </c>
      <c r="F20" s="405">
        <v>2</v>
      </c>
      <c r="G20" s="405"/>
      <c r="H20" s="405">
        <f>ROUND(F20*G20,2)</f>
        <v>0</v>
      </c>
      <c r="I20" s="405">
        <v>0.06442</v>
      </c>
      <c r="J20" s="405">
        <f t="shared" si="3"/>
        <v>0.12884</v>
      </c>
    </row>
    <row r="21" spans="1:10" ht="12.75">
      <c r="A21" s="327">
        <v>15</v>
      </c>
      <c r="B21" s="131"/>
      <c r="C21" s="131" t="s">
        <v>766</v>
      </c>
      <c r="D21" s="148" t="s">
        <v>767</v>
      </c>
      <c r="E21" s="131" t="s">
        <v>1372</v>
      </c>
      <c r="F21" s="134">
        <v>1</v>
      </c>
      <c r="G21" s="134"/>
      <c r="H21" s="134">
        <f t="shared" si="2"/>
        <v>0</v>
      </c>
      <c r="I21" s="134">
        <v>0.06256</v>
      </c>
      <c r="J21" s="134">
        <f t="shared" si="3"/>
        <v>0.06256</v>
      </c>
    </row>
    <row r="22" spans="1:10" ht="12.75">
      <c r="A22" s="327">
        <v>16</v>
      </c>
      <c r="B22" s="131"/>
      <c r="C22" s="131" t="s">
        <v>768</v>
      </c>
      <c r="D22" s="148" t="s">
        <v>769</v>
      </c>
      <c r="E22" s="131" t="s">
        <v>1277</v>
      </c>
      <c r="F22" s="134">
        <v>3</v>
      </c>
      <c r="G22" s="134"/>
      <c r="H22" s="134">
        <f t="shared" si="2"/>
        <v>0</v>
      </c>
      <c r="I22" s="134">
        <v>0</v>
      </c>
      <c r="J22" s="134">
        <f t="shared" si="3"/>
        <v>0</v>
      </c>
    </row>
    <row r="23" spans="1:10" ht="12.75">
      <c r="A23" s="327">
        <v>17</v>
      </c>
      <c r="B23" s="131"/>
      <c r="C23" s="131" t="s">
        <v>770</v>
      </c>
      <c r="D23" s="148" t="s">
        <v>771</v>
      </c>
      <c r="E23" s="131" t="s">
        <v>1277</v>
      </c>
      <c r="F23" s="134">
        <v>1</v>
      </c>
      <c r="G23" s="134"/>
      <c r="H23" s="134">
        <f t="shared" si="2"/>
        <v>0</v>
      </c>
      <c r="I23" s="134">
        <v>0</v>
      </c>
      <c r="J23" s="134">
        <f t="shared" si="3"/>
        <v>0</v>
      </c>
    </row>
    <row r="24" spans="1:10" ht="12.75">
      <c r="A24" s="327"/>
      <c r="B24" s="131"/>
      <c r="C24" s="131" t="s">
        <v>772</v>
      </c>
      <c r="D24" s="148" t="s">
        <v>1911</v>
      </c>
      <c r="E24" s="131" t="s">
        <v>1277</v>
      </c>
      <c r="F24" s="134">
        <v>1</v>
      </c>
      <c r="G24" s="134"/>
      <c r="H24" s="134">
        <f>ROUND(F24*G24,2)</f>
        <v>0</v>
      </c>
      <c r="I24" s="134">
        <v>0</v>
      </c>
      <c r="J24" s="134">
        <f>F24*I24</f>
        <v>0</v>
      </c>
    </row>
    <row r="25" spans="1:10" ht="12.75">
      <c r="A25" s="327">
        <v>18</v>
      </c>
      <c r="B25" s="131"/>
      <c r="C25" s="131" t="s">
        <v>169</v>
      </c>
      <c r="D25" s="148" t="s">
        <v>1910</v>
      </c>
      <c r="E25" s="131" t="s">
        <v>1277</v>
      </c>
      <c r="F25" s="134">
        <v>1</v>
      </c>
      <c r="G25" s="134"/>
      <c r="H25" s="134">
        <f t="shared" si="2"/>
        <v>0</v>
      </c>
      <c r="I25" s="134">
        <v>0</v>
      </c>
      <c r="J25" s="134">
        <f t="shared" si="3"/>
        <v>0</v>
      </c>
    </row>
    <row r="26" spans="1:10" ht="12.75">
      <c r="A26" s="327">
        <v>19</v>
      </c>
      <c r="B26" s="131"/>
      <c r="C26" s="131" t="s">
        <v>773</v>
      </c>
      <c r="D26" s="148" t="s">
        <v>774</v>
      </c>
      <c r="E26" s="131" t="s">
        <v>1282</v>
      </c>
      <c r="F26" s="134">
        <v>35</v>
      </c>
      <c r="G26" s="134"/>
      <c r="H26" s="134">
        <f t="shared" si="2"/>
        <v>0</v>
      </c>
      <c r="I26" s="134">
        <v>0</v>
      </c>
      <c r="J26" s="134">
        <f t="shared" si="3"/>
        <v>0</v>
      </c>
    </row>
    <row r="27" spans="1:10" ht="12.75">
      <c r="A27" s="327">
        <v>20</v>
      </c>
      <c r="B27" s="131"/>
      <c r="C27" s="131" t="s">
        <v>775</v>
      </c>
      <c r="D27" s="148" t="s">
        <v>776</v>
      </c>
      <c r="E27" s="131" t="s">
        <v>1269</v>
      </c>
      <c r="F27" s="134">
        <v>148</v>
      </c>
      <c r="G27" s="134"/>
      <c r="H27" s="134">
        <f t="shared" si="2"/>
        <v>0</v>
      </c>
      <c r="I27" s="134">
        <v>5E-05</v>
      </c>
      <c r="J27" s="134">
        <f t="shared" si="3"/>
        <v>0.0074</v>
      </c>
    </row>
    <row r="28" spans="1:10" s="422" customFormat="1" ht="12.75">
      <c r="A28" s="865">
        <v>21</v>
      </c>
      <c r="B28" s="404"/>
      <c r="C28" s="404" t="s">
        <v>111</v>
      </c>
      <c r="D28" s="421" t="s">
        <v>777</v>
      </c>
      <c r="E28" s="404" t="s">
        <v>1308</v>
      </c>
      <c r="F28" s="405">
        <v>1906.69</v>
      </c>
      <c r="G28" s="405"/>
      <c r="H28" s="405">
        <f t="shared" si="2"/>
        <v>0</v>
      </c>
      <c r="I28" s="405">
        <v>5E-05</v>
      </c>
      <c r="J28" s="405">
        <f t="shared" si="3"/>
        <v>0.0953345</v>
      </c>
    </row>
    <row r="29" spans="1:10" ht="12.75">
      <c r="A29" s="327">
        <v>22</v>
      </c>
      <c r="B29" s="131"/>
      <c r="C29" s="131" t="s">
        <v>778</v>
      </c>
      <c r="D29" s="148" t="s">
        <v>779</v>
      </c>
      <c r="E29" s="131" t="s">
        <v>1372</v>
      </c>
      <c r="F29" s="134">
        <v>22</v>
      </c>
      <c r="G29" s="134"/>
      <c r="H29" s="134">
        <f t="shared" si="2"/>
        <v>0</v>
      </c>
      <c r="I29" s="134">
        <v>0</v>
      </c>
      <c r="J29" s="134">
        <f t="shared" si="3"/>
        <v>0</v>
      </c>
    </row>
    <row r="30" spans="1:10" ht="12.75">
      <c r="A30" s="327">
        <v>23</v>
      </c>
      <c r="B30" s="131"/>
      <c r="C30" s="131" t="s">
        <v>780</v>
      </c>
      <c r="D30" s="148" t="s">
        <v>1892</v>
      </c>
      <c r="E30" s="131" t="s">
        <v>1284</v>
      </c>
      <c r="F30" s="134">
        <v>1</v>
      </c>
      <c r="G30" s="134"/>
      <c r="H30" s="134">
        <f t="shared" si="2"/>
        <v>0</v>
      </c>
      <c r="I30" s="134">
        <v>0</v>
      </c>
      <c r="J30" s="134">
        <f t="shared" si="3"/>
        <v>0</v>
      </c>
    </row>
    <row r="31" spans="1:10" ht="12.75">
      <c r="A31" s="327">
        <v>24</v>
      </c>
      <c r="B31" s="131"/>
      <c r="C31" s="131" t="s">
        <v>781</v>
      </c>
      <c r="D31" s="148" t="s">
        <v>782</v>
      </c>
      <c r="E31" s="131" t="s">
        <v>1269</v>
      </c>
      <c r="F31" s="134">
        <v>24</v>
      </c>
      <c r="G31" s="134"/>
      <c r="H31" s="134">
        <f t="shared" si="2"/>
        <v>0</v>
      </c>
      <c r="I31" s="134">
        <v>0.00011</v>
      </c>
      <c r="J31" s="134">
        <f t="shared" si="3"/>
        <v>0.00264</v>
      </c>
    </row>
    <row r="32" spans="1:10" ht="12.75">
      <c r="A32" s="327">
        <v>25</v>
      </c>
      <c r="B32" s="131"/>
      <c r="C32" s="131" t="s">
        <v>783</v>
      </c>
      <c r="D32" s="148" t="s">
        <v>784</v>
      </c>
      <c r="E32" s="131" t="s">
        <v>1269</v>
      </c>
      <c r="F32" s="134">
        <v>2.43</v>
      </c>
      <c r="G32" s="134"/>
      <c r="H32" s="134">
        <f t="shared" si="2"/>
        <v>0</v>
      </c>
      <c r="I32" s="134">
        <v>0.0025</v>
      </c>
      <c r="J32" s="134">
        <f t="shared" si="3"/>
        <v>0.0060750000000000005</v>
      </c>
    </row>
    <row r="33" spans="1:10" ht="12.75">
      <c r="A33" s="327">
        <v>26</v>
      </c>
      <c r="B33" s="131"/>
      <c r="C33" s="131" t="s">
        <v>107</v>
      </c>
      <c r="D33" s="148" t="s">
        <v>108</v>
      </c>
      <c r="E33" s="131" t="s">
        <v>1269</v>
      </c>
      <c r="F33" s="134">
        <v>8</v>
      </c>
      <c r="G33" s="134"/>
      <c r="H33" s="134">
        <f t="shared" si="2"/>
        <v>0</v>
      </c>
      <c r="I33" s="134">
        <v>0.069</v>
      </c>
      <c r="J33" s="134">
        <f t="shared" si="3"/>
        <v>0.552</v>
      </c>
    </row>
    <row r="34" spans="1:10" ht="25.5">
      <c r="A34" s="327">
        <v>27</v>
      </c>
      <c r="B34" s="131"/>
      <c r="C34" s="131" t="s">
        <v>785</v>
      </c>
      <c r="D34" s="148" t="s">
        <v>786</v>
      </c>
      <c r="E34" s="131" t="s">
        <v>1269</v>
      </c>
      <c r="F34" s="134">
        <v>100</v>
      </c>
      <c r="G34" s="134"/>
      <c r="H34" s="134">
        <f t="shared" si="2"/>
        <v>0</v>
      </c>
      <c r="I34" s="134">
        <v>0</v>
      </c>
      <c r="J34" s="134">
        <f t="shared" si="3"/>
        <v>0</v>
      </c>
    </row>
    <row r="35" spans="1:10" ht="12.75">
      <c r="A35" s="327">
        <v>28</v>
      </c>
      <c r="B35" s="131"/>
      <c r="C35" s="131" t="s">
        <v>787</v>
      </c>
      <c r="D35" s="148" t="s">
        <v>788</v>
      </c>
      <c r="E35" s="131" t="s">
        <v>1282</v>
      </c>
      <c r="F35" s="134">
        <v>70</v>
      </c>
      <c r="G35" s="134"/>
      <c r="H35" s="134">
        <f t="shared" si="2"/>
        <v>0</v>
      </c>
      <c r="I35" s="134">
        <v>0.00518</v>
      </c>
      <c r="J35" s="134">
        <f t="shared" si="3"/>
        <v>0.3626</v>
      </c>
    </row>
    <row r="36" spans="1:10" ht="12.75">
      <c r="A36" s="327">
        <v>29</v>
      </c>
      <c r="B36" s="131"/>
      <c r="C36" s="131" t="s">
        <v>787</v>
      </c>
      <c r="D36" s="148" t="s">
        <v>789</v>
      </c>
      <c r="E36" s="131" t="s">
        <v>1282</v>
      </c>
      <c r="F36" s="134">
        <v>110</v>
      </c>
      <c r="G36" s="134"/>
      <c r="H36" s="134">
        <f t="shared" si="2"/>
        <v>0</v>
      </c>
      <c r="I36" s="134">
        <v>0.00518</v>
      </c>
      <c r="J36" s="134">
        <f t="shared" si="3"/>
        <v>0.5698</v>
      </c>
    </row>
    <row r="37" spans="1:10" ht="25.5">
      <c r="A37" s="327">
        <v>30</v>
      </c>
      <c r="B37" s="131"/>
      <c r="C37" s="131" t="s">
        <v>790</v>
      </c>
      <c r="D37" s="148" t="s">
        <v>791</v>
      </c>
      <c r="E37" s="131" t="s">
        <v>1269</v>
      </c>
      <c r="F37" s="134">
        <v>20</v>
      </c>
      <c r="G37" s="134"/>
      <c r="H37" s="134">
        <f t="shared" si="2"/>
        <v>0</v>
      </c>
      <c r="I37" s="134">
        <v>0</v>
      </c>
      <c r="J37" s="134">
        <f t="shared" si="3"/>
        <v>0</v>
      </c>
    </row>
    <row r="38" spans="1:10" ht="12.75">
      <c r="A38" s="327">
        <v>31</v>
      </c>
      <c r="B38" s="131"/>
      <c r="C38" s="131" t="s">
        <v>792</v>
      </c>
      <c r="D38" s="148" t="s">
        <v>793</v>
      </c>
      <c r="E38" s="131" t="s">
        <v>1269</v>
      </c>
      <c r="F38" s="134">
        <v>120</v>
      </c>
      <c r="G38" s="134"/>
      <c r="H38" s="134">
        <f t="shared" si="2"/>
        <v>0</v>
      </c>
      <c r="I38" s="134">
        <v>0</v>
      </c>
      <c r="J38" s="134">
        <f t="shared" si="3"/>
        <v>0</v>
      </c>
    </row>
    <row r="39" spans="1:10" ht="12.75">
      <c r="A39" s="327">
        <v>32</v>
      </c>
      <c r="B39" s="131"/>
      <c r="C39" s="131" t="s">
        <v>794</v>
      </c>
      <c r="D39" s="148" t="s">
        <v>795</v>
      </c>
      <c r="E39" s="131"/>
      <c r="F39" s="134">
        <v>160</v>
      </c>
      <c r="G39" s="134"/>
      <c r="H39" s="134">
        <f t="shared" si="2"/>
        <v>0</v>
      </c>
      <c r="I39" s="134">
        <v>0</v>
      </c>
      <c r="J39" s="134">
        <f t="shared" si="3"/>
        <v>0</v>
      </c>
    </row>
    <row r="40" spans="1:10" s="422" customFormat="1" ht="12.75">
      <c r="A40" s="327">
        <v>33</v>
      </c>
      <c r="B40" s="404"/>
      <c r="C40" s="404" t="s">
        <v>796</v>
      </c>
      <c r="D40" s="421" t="s">
        <v>1572</v>
      </c>
      <c r="E40" s="404" t="s">
        <v>1269</v>
      </c>
      <c r="F40" s="405">
        <v>0.48</v>
      </c>
      <c r="G40" s="405"/>
      <c r="H40" s="405">
        <f t="shared" si="2"/>
        <v>0</v>
      </c>
      <c r="I40" s="405">
        <v>0.00408</v>
      </c>
      <c r="J40" s="405">
        <f t="shared" si="3"/>
        <v>0.0019584</v>
      </c>
    </row>
    <row r="41" spans="1:10" ht="12.75">
      <c r="A41" s="327">
        <v>34</v>
      </c>
      <c r="B41" s="131"/>
      <c r="C41" s="131" t="s">
        <v>797</v>
      </c>
      <c r="D41" s="148" t="s">
        <v>798</v>
      </c>
      <c r="E41" s="131" t="s">
        <v>1269</v>
      </c>
      <c r="F41" s="134">
        <v>10.5</v>
      </c>
      <c r="G41" s="134"/>
      <c r="H41" s="134">
        <f t="shared" si="2"/>
        <v>0</v>
      </c>
      <c r="I41" s="134">
        <v>0.0021</v>
      </c>
      <c r="J41" s="134">
        <f t="shared" si="3"/>
        <v>0.02205</v>
      </c>
    </row>
    <row r="42" spans="1:10" ht="12.75">
      <c r="A42" s="135"/>
      <c r="B42" s="135"/>
      <c r="C42" s="136" t="s">
        <v>1532</v>
      </c>
      <c r="D42" s="331" t="s">
        <v>799</v>
      </c>
      <c r="E42" s="212"/>
      <c r="F42" s="212"/>
      <c r="G42" s="212"/>
      <c r="H42" s="130">
        <f>SUM(H43:H67)</f>
        <v>0</v>
      </c>
      <c r="I42" s="125"/>
      <c r="J42" s="130">
        <f>SUM(J43:J67)</f>
        <v>60.245709999999995</v>
      </c>
    </row>
    <row r="43" spans="1:10" ht="12.75">
      <c r="A43" s="327">
        <v>35</v>
      </c>
      <c r="B43" s="131"/>
      <c r="C43" s="131" t="s">
        <v>800</v>
      </c>
      <c r="D43" s="148" t="s">
        <v>801</v>
      </c>
      <c r="E43" s="131" t="s">
        <v>1269</v>
      </c>
      <c r="F43" s="634">
        <f>34.8+38.4</f>
        <v>73.19999999999999</v>
      </c>
      <c r="G43" s="134"/>
      <c r="H43" s="134">
        <f aca="true" t="shared" si="4" ref="H43:H70">ROUND(F43*G43,2)</f>
        <v>0</v>
      </c>
      <c r="I43" s="134">
        <v>0.0347</v>
      </c>
      <c r="J43" s="134">
        <f aca="true" t="shared" si="5" ref="J43:J69">F43*I43</f>
        <v>2.54004</v>
      </c>
    </row>
    <row r="44" spans="1:10" ht="12.75">
      <c r="A44" s="327">
        <v>36</v>
      </c>
      <c r="B44" s="131"/>
      <c r="C44" s="131" t="s">
        <v>802</v>
      </c>
      <c r="D44" s="148" t="s">
        <v>803</v>
      </c>
      <c r="E44" s="131" t="s">
        <v>1372</v>
      </c>
      <c r="F44" s="134">
        <v>26</v>
      </c>
      <c r="G44" s="134"/>
      <c r="H44" s="134">
        <f t="shared" si="4"/>
        <v>0</v>
      </c>
      <c r="I44" s="134">
        <v>0.01494</v>
      </c>
      <c r="J44" s="134">
        <f t="shared" si="5"/>
        <v>0.38844</v>
      </c>
    </row>
    <row r="45" spans="1:10" ht="12.75">
      <c r="A45" s="327">
        <v>37</v>
      </c>
      <c r="B45" s="131"/>
      <c r="C45" s="131" t="s">
        <v>804</v>
      </c>
      <c r="D45" s="148" t="s">
        <v>805</v>
      </c>
      <c r="E45" s="131" t="s">
        <v>1372</v>
      </c>
      <c r="F45" s="134">
        <v>10</v>
      </c>
      <c r="G45" s="134"/>
      <c r="H45" s="134">
        <f t="shared" si="4"/>
        <v>0</v>
      </c>
      <c r="I45" s="134">
        <v>0.05441</v>
      </c>
      <c r="J45" s="134">
        <f t="shared" si="5"/>
        <v>0.5441</v>
      </c>
    </row>
    <row r="46" spans="1:10" ht="12.75">
      <c r="A46" s="327">
        <v>38</v>
      </c>
      <c r="B46" s="131"/>
      <c r="C46" s="131" t="s">
        <v>97</v>
      </c>
      <c r="D46" s="148" t="s">
        <v>98</v>
      </c>
      <c r="E46" s="131" t="s">
        <v>1372</v>
      </c>
      <c r="F46" s="134">
        <v>115</v>
      </c>
      <c r="G46" s="134"/>
      <c r="H46" s="134">
        <f t="shared" si="4"/>
        <v>0</v>
      </c>
      <c r="I46" s="134">
        <v>0.00478</v>
      </c>
      <c r="J46" s="134">
        <f t="shared" si="5"/>
        <v>0.5497000000000001</v>
      </c>
    </row>
    <row r="47" spans="1:10" ht="12.75">
      <c r="A47" s="327">
        <v>39</v>
      </c>
      <c r="B47" s="131"/>
      <c r="C47" s="131" t="s">
        <v>99</v>
      </c>
      <c r="D47" s="148" t="s">
        <v>806</v>
      </c>
      <c r="E47" s="131" t="s">
        <v>1372</v>
      </c>
      <c r="F47" s="134">
        <v>12</v>
      </c>
      <c r="G47" s="134"/>
      <c r="H47" s="134">
        <f t="shared" si="4"/>
        <v>0</v>
      </c>
      <c r="I47" s="134">
        <v>0.01187</v>
      </c>
      <c r="J47" s="134">
        <f t="shared" si="5"/>
        <v>0.14244</v>
      </c>
    </row>
    <row r="48" spans="1:10" ht="12.75">
      <c r="A48" s="327">
        <v>40</v>
      </c>
      <c r="B48" s="131"/>
      <c r="C48" s="131" t="s">
        <v>101</v>
      </c>
      <c r="D48" s="148" t="s">
        <v>102</v>
      </c>
      <c r="E48" s="131" t="s">
        <v>1372</v>
      </c>
      <c r="F48" s="134">
        <v>15</v>
      </c>
      <c r="G48" s="134"/>
      <c r="H48" s="134">
        <f t="shared" si="4"/>
        <v>0</v>
      </c>
      <c r="I48" s="134">
        <v>0.03781</v>
      </c>
      <c r="J48" s="134">
        <f t="shared" si="5"/>
        <v>0.56715</v>
      </c>
    </row>
    <row r="49" spans="1:10" ht="12.75">
      <c r="A49" s="327">
        <v>41</v>
      </c>
      <c r="B49" s="131"/>
      <c r="C49" s="131" t="s">
        <v>807</v>
      </c>
      <c r="D49" s="148" t="s">
        <v>808</v>
      </c>
      <c r="E49" s="131" t="s">
        <v>1269</v>
      </c>
      <c r="F49" s="134">
        <v>110</v>
      </c>
      <c r="G49" s="134"/>
      <c r="H49" s="134">
        <f t="shared" si="4"/>
        <v>0</v>
      </c>
      <c r="I49" s="134">
        <v>0.0103</v>
      </c>
      <c r="J49" s="134">
        <f t="shared" si="5"/>
        <v>1.133</v>
      </c>
    </row>
    <row r="50" spans="1:10" ht="12.75">
      <c r="A50" s="327">
        <v>42</v>
      </c>
      <c r="B50" s="131"/>
      <c r="C50" s="131" t="s">
        <v>807</v>
      </c>
      <c r="D50" s="148" t="s">
        <v>1254</v>
      </c>
      <c r="E50" s="131" t="s">
        <v>1269</v>
      </c>
      <c r="F50" s="134">
        <v>20</v>
      </c>
      <c r="G50" s="134"/>
      <c r="H50" s="134">
        <f t="shared" si="4"/>
        <v>0</v>
      </c>
      <c r="I50" s="134">
        <v>0.0103</v>
      </c>
      <c r="J50" s="134">
        <f t="shared" si="5"/>
        <v>0.20600000000000002</v>
      </c>
    </row>
    <row r="51" spans="1:10" ht="12.75">
      <c r="A51" s="327">
        <v>43</v>
      </c>
      <c r="B51" s="131"/>
      <c r="C51" s="131" t="s">
        <v>809</v>
      </c>
      <c r="D51" s="148" t="s">
        <v>810</v>
      </c>
      <c r="E51" s="131" t="s">
        <v>1269</v>
      </c>
      <c r="F51" s="134">
        <v>260</v>
      </c>
      <c r="G51" s="134"/>
      <c r="H51" s="134">
        <f t="shared" si="4"/>
        <v>0</v>
      </c>
      <c r="I51" s="134">
        <v>0.0173</v>
      </c>
      <c r="J51" s="134">
        <f t="shared" si="5"/>
        <v>4.498</v>
      </c>
    </row>
    <row r="52" spans="1:10" ht="25.5">
      <c r="A52" s="327">
        <v>44</v>
      </c>
      <c r="B52" s="131"/>
      <c r="C52" s="131" t="s">
        <v>811</v>
      </c>
      <c r="D52" s="148" t="s">
        <v>812</v>
      </c>
      <c r="E52" s="131" t="s">
        <v>1269</v>
      </c>
      <c r="F52" s="134">
        <v>110</v>
      </c>
      <c r="G52" s="134"/>
      <c r="H52" s="134">
        <f t="shared" si="4"/>
        <v>0</v>
      </c>
      <c r="I52" s="134">
        <v>0.00791</v>
      </c>
      <c r="J52" s="134">
        <f t="shared" si="5"/>
        <v>0.8701000000000001</v>
      </c>
    </row>
    <row r="53" spans="1:10" ht="25.5">
      <c r="A53" s="327">
        <v>45</v>
      </c>
      <c r="B53" s="131"/>
      <c r="C53" s="131" t="s">
        <v>813</v>
      </c>
      <c r="D53" s="148" t="s">
        <v>814</v>
      </c>
      <c r="E53" s="131" t="s">
        <v>1269</v>
      </c>
      <c r="F53" s="134">
        <v>260</v>
      </c>
      <c r="G53" s="134"/>
      <c r="H53" s="134">
        <f t="shared" si="4"/>
        <v>0</v>
      </c>
      <c r="I53" s="134">
        <v>0.00658</v>
      </c>
      <c r="J53" s="134">
        <f t="shared" si="5"/>
        <v>1.7107999999999999</v>
      </c>
    </row>
    <row r="54" spans="1:10" ht="12.75">
      <c r="A54" s="327">
        <v>46</v>
      </c>
      <c r="B54" s="131"/>
      <c r="C54" s="131" t="s">
        <v>815</v>
      </c>
      <c r="D54" s="148" t="s">
        <v>816</v>
      </c>
      <c r="E54" s="131" t="s">
        <v>1269</v>
      </c>
      <c r="F54" s="134">
        <v>8</v>
      </c>
      <c r="G54" s="134"/>
      <c r="H54" s="134">
        <f t="shared" si="4"/>
        <v>0</v>
      </c>
      <c r="I54" s="134">
        <v>0.04998</v>
      </c>
      <c r="J54" s="134">
        <f t="shared" si="5"/>
        <v>0.39984</v>
      </c>
    </row>
    <row r="55" spans="1:10" ht="12.75">
      <c r="A55" s="327">
        <v>47</v>
      </c>
      <c r="B55" s="131"/>
      <c r="C55" s="131" t="s">
        <v>817</v>
      </c>
      <c r="D55" s="148" t="s">
        <v>818</v>
      </c>
      <c r="E55" s="131" t="s">
        <v>1269</v>
      </c>
      <c r="F55" s="134">
        <v>150</v>
      </c>
      <c r="G55" s="134"/>
      <c r="H55" s="134">
        <f t="shared" si="4"/>
        <v>0</v>
      </c>
      <c r="I55" s="134">
        <v>0.03649</v>
      </c>
      <c r="J55" s="134">
        <f t="shared" si="5"/>
        <v>5.4735000000000005</v>
      </c>
    </row>
    <row r="56" spans="1:10" ht="12.75">
      <c r="A56" s="327">
        <v>48</v>
      </c>
      <c r="B56" s="131"/>
      <c r="C56" s="131" t="s">
        <v>819</v>
      </c>
      <c r="D56" s="148" t="s">
        <v>820</v>
      </c>
      <c r="E56" s="131" t="s">
        <v>1269</v>
      </c>
      <c r="F56" s="134">
        <v>60</v>
      </c>
      <c r="G56" s="134"/>
      <c r="H56" s="134">
        <f t="shared" si="4"/>
        <v>0</v>
      </c>
      <c r="I56" s="134">
        <v>0.03427</v>
      </c>
      <c r="J56" s="134">
        <f t="shared" si="5"/>
        <v>2.0562</v>
      </c>
    </row>
    <row r="57" spans="1:10" ht="12.75">
      <c r="A57" s="327">
        <v>49</v>
      </c>
      <c r="B57" s="131"/>
      <c r="C57" s="131" t="s">
        <v>821</v>
      </c>
      <c r="D57" s="148" t="s">
        <v>1346</v>
      </c>
      <c r="E57" s="131" t="s">
        <v>1269</v>
      </c>
      <c r="F57" s="134">
        <v>210</v>
      </c>
      <c r="G57" s="134"/>
      <c r="H57" s="134">
        <f t="shared" si="4"/>
        <v>0</v>
      </c>
      <c r="I57" s="134">
        <v>0.064</v>
      </c>
      <c r="J57" s="134">
        <f t="shared" si="5"/>
        <v>13.44</v>
      </c>
    </row>
    <row r="58" spans="1:10" ht="12.75">
      <c r="A58" s="327">
        <v>50</v>
      </c>
      <c r="B58" s="131"/>
      <c r="C58" s="131" t="s">
        <v>95</v>
      </c>
      <c r="D58" s="148" t="s">
        <v>822</v>
      </c>
      <c r="E58" s="131" t="s">
        <v>1282</v>
      </c>
      <c r="F58" s="134">
        <v>150</v>
      </c>
      <c r="G58" s="134"/>
      <c r="H58" s="134">
        <f t="shared" si="4"/>
        <v>0</v>
      </c>
      <c r="I58" s="134">
        <v>0.00238</v>
      </c>
      <c r="J58" s="134">
        <f t="shared" si="5"/>
        <v>0.35700000000000004</v>
      </c>
    </row>
    <row r="59" spans="1:10" ht="12.75">
      <c r="A59" s="327">
        <v>51</v>
      </c>
      <c r="B59" s="131"/>
      <c r="C59" s="131" t="s">
        <v>809</v>
      </c>
      <c r="D59" s="148" t="s">
        <v>823</v>
      </c>
      <c r="E59" s="131" t="s">
        <v>1269</v>
      </c>
      <c r="F59" s="134">
        <v>90</v>
      </c>
      <c r="G59" s="134"/>
      <c r="H59" s="134">
        <f t="shared" si="4"/>
        <v>0</v>
      </c>
      <c r="I59" s="134">
        <v>0.0173</v>
      </c>
      <c r="J59" s="134">
        <f t="shared" si="5"/>
        <v>1.557</v>
      </c>
    </row>
    <row r="60" spans="1:10" ht="25.5">
      <c r="A60" s="327">
        <v>52</v>
      </c>
      <c r="B60" s="131"/>
      <c r="C60" s="131" t="s">
        <v>813</v>
      </c>
      <c r="D60" s="148" t="s">
        <v>824</v>
      </c>
      <c r="E60" s="131" t="s">
        <v>1269</v>
      </c>
      <c r="F60" s="134">
        <v>90</v>
      </c>
      <c r="G60" s="134"/>
      <c r="H60" s="134">
        <f t="shared" si="4"/>
        <v>0</v>
      </c>
      <c r="I60" s="134">
        <v>0.00658</v>
      </c>
      <c r="J60" s="134">
        <f t="shared" si="5"/>
        <v>0.5922</v>
      </c>
    </row>
    <row r="61" spans="1:10" s="403" customFormat="1" ht="15" customHeight="1">
      <c r="A61" s="327">
        <v>53</v>
      </c>
      <c r="B61" s="131"/>
      <c r="C61" s="131" t="s">
        <v>825</v>
      </c>
      <c r="D61" s="148" t="s">
        <v>1573</v>
      </c>
      <c r="E61" s="131" t="s">
        <v>1269</v>
      </c>
      <c r="F61" s="134">
        <v>104</v>
      </c>
      <c r="G61" s="134"/>
      <c r="H61" s="134">
        <f t="shared" si="4"/>
        <v>0</v>
      </c>
      <c r="I61" s="134">
        <v>0.0246</v>
      </c>
      <c r="J61" s="134">
        <f t="shared" si="5"/>
        <v>2.5584000000000002</v>
      </c>
    </row>
    <row r="62" spans="1:10" s="403" customFormat="1" ht="15" customHeight="1">
      <c r="A62" s="327">
        <v>54</v>
      </c>
      <c r="B62" s="131"/>
      <c r="C62" s="131" t="s">
        <v>825</v>
      </c>
      <c r="D62" s="148" t="s">
        <v>1574</v>
      </c>
      <c r="E62" s="131" t="s">
        <v>1269</v>
      </c>
      <c r="F62" s="134">
        <v>146</v>
      </c>
      <c r="G62" s="134"/>
      <c r="H62" s="134">
        <f>ROUND(F62*G62,2)</f>
        <v>0</v>
      </c>
      <c r="I62" s="134">
        <v>0.0246</v>
      </c>
      <c r="J62" s="134">
        <f t="shared" si="5"/>
        <v>3.5916</v>
      </c>
    </row>
    <row r="63" spans="1:10" ht="12.75">
      <c r="A63" s="327">
        <v>55</v>
      </c>
      <c r="B63" s="131"/>
      <c r="C63" s="131" t="s">
        <v>826</v>
      </c>
      <c r="D63" s="148" t="s">
        <v>827</v>
      </c>
      <c r="E63" s="131" t="s">
        <v>1269</v>
      </c>
      <c r="F63" s="134">
        <v>120</v>
      </c>
      <c r="G63" s="134"/>
      <c r="H63" s="134">
        <f t="shared" si="4"/>
        <v>0</v>
      </c>
      <c r="I63" s="134">
        <v>0.00574</v>
      </c>
      <c r="J63" s="134">
        <f t="shared" si="5"/>
        <v>0.6888000000000001</v>
      </c>
    </row>
    <row r="64" spans="1:10" ht="12.75">
      <c r="A64" s="327">
        <v>56</v>
      </c>
      <c r="B64" s="131"/>
      <c r="C64" s="131" t="s">
        <v>1457</v>
      </c>
      <c r="D64" s="148" t="s">
        <v>828</v>
      </c>
      <c r="E64" s="131" t="s">
        <v>1269</v>
      </c>
      <c r="F64" s="134">
        <v>90</v>
      </c>
      <c r="G64" s="134"/>
      <c r="H64" s="134">
        <f t="shared" si="4"/>
        <v>0</v>
      </c>
      <c r="I64" s="134">
        <v>0</v>
      </c>
      <c r="J64" s="134">
        <f t="shared" si="5"/>
        <v>0</v>
      </c>
    </row>
    <row r="65" spans="1:10" ht="12.75">
      <c r="A65" s="327">
        <v>57</v>
      </c>
      <c r="B65" s="131"/>
      <c r="C65" s="131" t="s">
        <v>1457</v>
      </c>
      <c r="D65" s="148" t="s">
        <v>829</v>
      </c>
      <c r="E65" s="131" t="s">
        <v>1269</v>
      </c>
      <c r="F65" s="134">
        <v>600</v>
      </c>
      <c r="G65" s="134"/>
      <c r="H65" s="134">
        <f t="shared" si="4"/>
        <v>0</v>
      </c>
      <c r="I65" s="134">
        <v>0</v>
      </c>
      <c r="J65" s="134">
        <f t="shared" si="5"/>
        <v>0</v>
      </c>
    </row>
    <row r="66" spans="1:10" ht="12.75">
      <c r="A66" s="327">
        <v>58</v>
      </c>
      <c r="B66" s="131"/>
      <c r="C66" s="131" t="s">
        <v>830</v>
      </c>
      <c r="D66" s="148" t="s">
        <v>831</v>
      </c>
      <c r="E66" s="131" t="s">
        <v>1275</v>
      </c>
      <c r="F66" s="134">
        <v>4.6</v>
      </c>
      <c r="G66" s="134"/>
      <c r="H66" s="134">
        <f t="shared" si="4"/>
        <v>0</v>
      </c>
      <c r="I66" s="134">
        <v>2.261</v>
      </c>
      <c r="J66" s="134">
        <f t="shared" si="5"/>
        <v>10.400599999999999</v>
      </c>
    </row>
    <row r="67" spans="1:10" ht="12.75">
      <c r="A67" s="327">
        <v>59</v>
      </c>
      <c r="B67" s="131"/>
      <c r="C67" s="131" t="s">
        <v>832</v>
      </c>
      <c r="D67" s="148" t="s">
        <v>833</v>
      </c>
      <c r="E67" s="131" t="s">
        <v>1269</v>
      </c>
      <c r="F67" s="134">
        <v>120</v>
      </c>
      <c r="G67" s="134"/>
      <c r="H67" s="134">
        <f t="shared" si="4"/>
        <v>0</v>
      </c>
      <c r="I67" s="134">
        <v>0.04984</v>
      </c>
      <c r="J67" s="134">
        <f t="shared" si="5"/>
        <v>5.9808</v>
      </c>
    </row>
    <row r="68" spans="1:10" ht="25.5">
      <c r="A68" s="327">
        <v>60</v>
      </c>
      <c r="B68" s="131"/>
      <c r="C68" s="131" t="s">
        <v>834</v>
      </c>
      <c r="D68" s="148" t="s">
        <v>835</v>
      </c>
      <c r="E68" s="131" t="s">
        <v>1282</v>
      </c>
      <c r="F68" s="134">
        <v>30</v>
      </c>
      <c r="G68" s="134"/>
      <c r="H68" s="134">
        <f t="shared" si="4"/>
        <v>0</v>
      </c>
      <c r="I68" s="134">
        <v>0.11276</v>
      </c>
      <c r="J68" s="134">
        <f t="shared" si="5"/>
        <v>3.3828</v>
      </c>
    </row>
    <row r="69" spans="1:10" ht="12.75">
      <c r="A69" s="327">
        <v>61</v>
      </c>
      <c r="B69" s="131"/>
      <c r="C69" s="131" t="s">
        <v>836</v>
      </c>
      <c r="D69" s="148" t="s">
        <v>1255</v>
      </c>
      <c r="E69" s="131" t="s">
        <v>1275</v>
      </c>
      <c r="F69" s="134">
        <v>6</v>
      </c>
      <c r="G69" s="134"/>
      <c r="H69" s="134">
        <f t="shared" si="4"/>
        <v>0</v>
      </c>
      <c r="I69" s="134">
        <v>2.45198</v>
      </c>
      <c r="J69" s="134">
        <f t="shared" si="5"/>
        <v>14.711879999999999</v>
      </c>
    </row>
    <row r="70" spans="1:10" s="733" customFormat="1" ht="12.75">
      <c r="A70" s="327">
        <v>62</v>
      </c>
      <c r="B70" s="732"/>
      <c r="C70" s="404" t="s">
        <v>1055</v>
      </c>
      <c r="D70" s="421" t="s">
        <v>1056</v>
      </c>
      <c r="E70" s="404" t="s">
        <v>1269</v>
      </c>
      <c r="F70" s="405">
        <v>135</v>
      </c>
      <c r="G70" s="405"/>
      <c r="H70" s="405">
        <f t="shared" si="4"/>
        <v>0</v>
      </c>
      <c r="I70" s="405">
        <v>0.01117</v>
      </c>
      <c r="J70" s="405">
        <v>0.2</v>
      </c>
    </row>
    <row r="71" spans="1:10" s="733" customFormat="1" ht="13.5" thickBot="1">
      <c r="A71" s="327">
        <v>63</v>
      </c>
      <c r="B71" s="732"/>
      <c r="C71" s="404" t="s">
        <v>1057</v>
      </c>
      <c r="D71" s="421" t="s">
        <v>1058</v>
      </c>
      <c r="E71" s="404" t="s">
        <v>1269</v>
      </c>
      <c r="F71" s="405">
        <v>135</v>
      </c>
      <c r="G71" s="405"/>
      <c r="H71" s="405">
        <f>ROUND(F71*G71,2)</f>
        <v>0</v>
      </c>
      <c r="I71" s="405">
        <v>0.01117</v>
      </c>
      <c r="J71" s="405">
        <f>F71*I71</f>
        <v>1.50795</v>
      </c>
    </row>
    <row r="72" spans="1:10" s="420" customFormat="1" ht="12.75">
      <c r="A72" s="416"/>
      <c r="B72" s="416"/>
      <c r="C72" s="417" t="s">
        <v>1521</v>
      </c>
      <c r="D72" s="925" t="s">
        <v>400</v>
      </c>
      <c r="E72" s="926"/>
      <c r="F72" s="926"/>
      <c r="G72" s="926"/>
      <c r="H72" s="418">
        <f>SUM(H73:H76)</f>
        <v>0</v>
      </c>
      <c r="I72" s="419"/>
      <c r="J72" s="418">
        <f>SUM(J73:J76)</f>
        <v>0</v>
      </c>
    </row>
    <row r="73" spans="1:10" s="425" customFormat="1" ht="12.75">
      <c r="A73" s="465">
        <v>64</v>
      </c>
      <c r="B73" s="423"/>
      <c r="C73" s="423" t="s">
        <v>413</v>
      </c>
      <c r="D73" s="423" t="s">
        <v>414</v>
      </c>
      <c r="E73" s="423" t="s">
        <v>1372</v>
      </c>
      <c r="F73" s="637">
        <v>2</v>
      </c>
      <c r="G73" s="424"/>
      <c r="H73" s="424">
        <f>ROUND(F73*G73,2)</f>
        <v>0</v>
      </c>
      <c r="I73" s="424">
        <v>0</v>
      </c>
      <c r="J73" s="424">
        <f>F73*I73</f>
        <v>0</v>
      </c>
    </row>
    <row r="74" spans="1:10" s="425" customFormat="1" ht="12.75">
      <c r="A74" s="465">
        <v>65</v>
      </c>
      <c r="B74" s="423"/>
      <c r="C74" s="423" t="s">
        <v>415</v>
      </c>
      <c r="D74" s="423" t="s">
        <v>416</v>
      </c>
      <c r="E74" s="423" t="s">
        <v>1372</v>
      </c>
      <c r="F74" s="424">
        <v>2</v>
      </c>
      <c r="G74" s="424"/>
      <c r="H74" s="424">
        <f>ROUND(F74*G74,2)</f>
        <v>0</v>
      </c>
      <c r="I74" s="424">
        <v>0</v>
      </c>
      <c r="J74" s="424">
        <f>F74*I74</f>
        <v>0</v>
      </c>
    </row>
    <row r="75" spans="1:10" s="425" customFormat="1" ht="12.75">
      <c r="A75" s="465">
        <v>66</v>
      </c>
      <c r="B75" s="423"/>
      <c r="C75" s="423" t="s">
        <v>417</v>
      </c>
      <c r="D75" s="423" t="s">
        <v>1564</v>
      </c>
      <c r="E75" s="423" t="s">
        <v>1372</v>
      </c>
      <c r="F75" s="424">
        <v>2</v>
      </c>
      <c r="G75" s="424"/>
      <c r="H75" s="424">
        <f>ROUND(F75*G75,2)</f>
        <v>0</v>
      </c>
      <c r="I75" s="424">
        <v>0</v>
      </c>
      <c r="J75" s="424">
        <f>F75*I75</f>
        <v>0</v>
      </c>
    </row>
    <row r="76" spans="1:11" s="425" customFormat="1" ht="12.75">
      <c r="A76" s="465">
        <v>67</v>
      </c>
      <c r="B76" s="423"/>
      <c r="C76" s="423" t="s">
        <v>1565</v>
      </c>
      <c r="D76" s="423" t="s">
        <v>1570</v>
      </c>
      <c r="E76" s="423" t="s">
        <v>1284</v>
      </c>
      <c r="F76" s="424">
        <v>1</v>
      </c>
      <c r="G76" s="424"/>
      <c r="H76" s="424">
        <f>ROUND(F76*G76,2)</f>
        <v>0</v>
      </c>
      <c r="I76" s="424">
        <v>0</v>
      </c>
      <c r="J76" s="424">
        <f>F76*I76</f>
        <v>0</v>
      </c>
      <c r="K76" s="426"/>
    </row>
    <row r="77" spans="1:10" ht="12.75">
      <c r="A77" s="135"/>
      <c r="B77" s="135"/>
      <c r="C77" s="136" t="s">
        <v>837</v>
      </c>
      <c r="D77" s="331" t="s">
        <v>838</v>
      </c>
      <c r="E77" s="212"/>
      <c r="F77" s="212"/>
      <c r="G77" s="212"/>
      <c r="H77" s="130">
        <f>SUM(H78:H81)</f>
        <v>0</v>
      </c>
      <c r="I77" s="125"/>
      <c r="J77" s="130">
        <f>SUM(J78:J81)</f>
        <v>0.32674</v>
      </c>
    </row>
    <row r="78" spans="1:10" ht="12.75">
      <c r="A78" s="327">
        <v>68</v>
      </c>
      <c r="B78" s="131"/>
      <c r="C78" s="131" t="s">
        <v>839</v>
      </c>
      <c r="D78" s="148" t="s">
        <v>1909</v>
      </c>
      <c r="E78" s="131" t="s">
        <v>1269</v>
      </c>
      <c r="F78" s="134">
        <f>320+38.4</f>
        <v>358.4</v>
      </c>
      <c r="G78" s="134"/>
      <c r="H78" s="134">
        <f>ROUND(F78*G78,2)</f>
        <v>0</v>
      </c>
      <c r="I78" s="134">
        <v>0.00035</v>
      </c>
      <c r="J78" s="134">
        <f>F78*I78</f>
        <v>0.12544</v>
      </c>
    </row>
    <row r="79" spans="1:10" ht="12.75">
      <c r="A79" s="327">
        <v>69</v>
      </c>
      <c r="B79" s="131"/>
      <c r="C79" s="131" t="s">
        <v>839</v>
      </c>
      <c r="D79" s="148" t="s">
        <v>394</v>
      </c>
      <c r="E79" s="131" t="s">
        <v>1269</v>
      </c>
      <c r="F79" s="634">
        <v>60</v>
      </c>
      <c r="G79" s="134"/>
      <c r="H79" s="134">
        <f>ROUND(F79*G79,2)</f>
        <v>0</v>
      </c>
      <c r="I79" s="134">
        <v>0.00035</v>
      </c>
      <c r="J79" s="134">
        <f>F79*I79</f>
        <v>0.021</v>
      </c>
    </row>
    <row r="80" spans="1:10" ht="12.75">
      <c r="A80" s="327">
        <v>70</v>
      </c>
      <c r="B80" s="131"/>
      <c r="C80" s="131" t="s">
        <v>839</v>
      </c>
      <c r="D80" s="148" t="s">
        <v>840</v>
      </c>
      <c r="E80" s="131" t="s">
        <v>1269</v>
      </c>
      <c r="F80" s="134">
        <v>70</v>
      </c>
      <c r="G80" s="134"/>
      <c r="H80" s="134">
        <f>ROUND(F80*G80,2)</f>
        <v>0</v>
      </c>
      <c r="I80" s="134">
        <v>0.00035</v>
      </c>
      <c r="J80" s="134">
        <f>F80*I80</f>
        <v>0.0245</v>
      </c>
    </row>
    <row r="81" spans="1:10" ht="12.75">
      <c r="A81" s="327">
        <v>71</v>
      </c>
      <c r="B81" s="131"/>
      <c r="C81" s="131" t="s">
        <v>841</v>
      </c>
      <c r="D81" s="148" t="s">
        <v>698</v>
      </c>
      <c r="E81" s="131" t="s">
        <v>1269</v>
      </c>
      <c r="F81" s="134">
        <v>380</v>
      </c>
      <c r="G81" s="134"/>
      <c r="H81" s="134">
        <f>ROUND(F81*G81,2)</f>
        <v>0</v>
      </c>
      <c r="I81" s="134">
        <v>0.00041</v>
      </c>
      <c r="J81" s="134">
        <f>F81*I81</f>
        <v>0.1558</v>
      </c>
    </row>
    <row r="82" spans="1:10" ht="12.75">
      <c r="A82" s="135"/>
      <c r="B82" s="135"/>
      <c r="C82" s="136" t="s">
        <v>842</v>
      </c>
      <c r="D82" s="331" t="s">
        <v>843</v>
      </c>
      <c r="E82" s="212"/>
      <c r="F82" s="212"/>
      <c r="G82" s="212"/>
      <c r="H82" s="130">
        <f>SUM(H83:H90)</f>
        <v>0</v>
      </c>
      <c r="I82" s="125"/>
      <c r="J82" s="130">
        <f>SUM(J83:J90)</f>
        <v>1.3682</v>
      </c>
    </row>
    <row r="83" spans="1:10" ht="12.75">
      <c r="A83" s="327">
        <v>72</v>
      </c>
      <c r="B83" s="131"/>
      <c r="C83" s="131" t="s">
        <v>844</v>
      </c>
      <c r="D83" s="148" t="s">
        <v>845</v>
      </c>
      <c r="E83" s="131" t="s">
        <v>395</v>
      </c>
      <c r="F83" s="134">
        <v>1</v>
      </c>
      <c r="G83" s="134"/>
      <c r="H83" s="134">
        <f aca="true" t="shared" si="6" ref="H83:H90">ROUND(F83*G83,2)</f>
        <v>0</v>
      </c>
      <c r="I83" s="134">
        <v>0</v>
      </c>
      <c r="J83" s="134">
        <f aca="true" t="shared" si="7" ref="J83:J90">F83*I83</f>
        <v>0</v>
      </c>
    </row>
    <row r="84" spans="1:10" ht="12.75">
      <c r="A84" s="327">
        <v>73</v>
      </c>
      <c r="B84" s="131"/>
      <c r="C84" s="131" t="s">
        <v>846</v>
      </c>
      <c r="D84" s="148" t="s">
        <v>847</v>
      </c>
      <c r="E84" s="131" t="s">
        <v>1084</v>
      </c>
      <c r="F84" s="134">
        <v>1</v>
      </c>
      <c r="G84" s="134"/>
      <c r="H84" s="134">
        <f t="shared" si="6"/>
        <v>0</v>
      </c>
      <c r="I84" s="134">
        <v>0</v>
      </c>
      <c r="J84" s="134">
        <f t="shared" si="7"/>
        <v>0</v>
      </c>
    </row>
    <row r="85" spans="1:10" ht="12.75">
      <c r="A85" s="327">
        <v>74</v>
      </c>
      <c r="B85" s="131"/>
      <c r="C85" s="131" t="s">
        <v>122</v>
      </c>
      <c r="D85" s="148" t="s">
        <v>848</v>
      </c>
      <c r="E85" s="131" t="s">
        <v>1269</v>
      </c>
      <c r="F85" s="134">
        <v>40</v>
      </c>
      <c r="G85" s="134"/>
      <c r="H85" s="134">
        <f t="shared" si="6"/>
        <v>0</v>
      </c>
      <c r="I85" s="134">
        <v>0.00121</v>
      </c>
      <c r="J85" s="134">
        <f t="shared" si="7"/>
        <v>0.0484</v>
      </c>
    </row>
    <row r="86" spans="1:10" ht="12.75">
      <c r="A86" s="327">
        <v>75</v>
      </c>
      <c r="B86" s="131"/>
      <c r="C86" s="131" t="s">
        <v>131</v>
      </c>
      <c r="D86" s="148" t="s">
        <v>1741</v>
      </c>
      <c r="E86" s="131" t="s">
        <v>1269</v>
      </c>
      <c r="F86" s="134">
        <v>350</v>
      </c>
      <c r="G86" s="134"/>
      <c r="H86" s="134">
        <f t="shared" si="6"/>
        <v>0</v>
      </c>
      <c r="I86" s="134">
        <v>4E-05</v>
      </c>
      <c r="J86" s="134">
        <f t="shared" si="7"/>
        <v>0.014</v>
      </c>
    </row>
    <row r="87" spans="1:10" ht="12.75">
      <c r="A87" s="327">
        <v>76</v>
      </c>
      <c r="B87" s="131"/>
      <c r="C87" s="131" t="s">
        <v>1090</v>
      </c>
      <c r="D87" s="148" t="s">
        <v>1089</v>
      </c>
      <c r="E87" s="131" t="s">
        <v>1372</v>
      </c>
      <c r="F87" s="134">
        <v>60</v>
      </c>
      <c r="G87" s="134"/>
      <c r="H87" s="134">
        <f t="shared" si="6"/>
        <v>0</v>
      </c>
      <c r="I87" s="134">
        <v>0.0117</v>
      </c>
      <c r="J87" s="134">
        <f t="shared" si="7"/>
        <v>0.7020000000000001</v>
      </c>
    </row>
    <row r="88" spans="1:10" ht="12.75">
      <c r="A88" s="327">
        <v>77</v>
      </c>
      <c r="B88" s="131"/>
      <c r="C88" s="131" t="s">
        <v>1088</v>
      </c>
      <c r="D88" s="148" t="s">
        <v>1087</v>
      </c>
      <c r="E88" s="131" t="s">
        <v>1372</v>
      </c>
      <c r="F88" s="134">
        <v>30</v>
      </c>
      <c r="G88" s="134"/>
      <c r="H88" s="134">
        <f t="shared" si="6"/>
        <v>0</v>
      </c>
      <c r="I88" s="134">
        <v>0.01638</v>
      </c>
      <c r="J88" s="134">
        <f t="shared" si="7"/>
        <v>0.49139999999999995</v>
      </c>
    </row>
    <row r="89" spans="1:10" ht="12.75">
      <c r="A89" s="327">
        <v>78</v>
      </c>
      <c r="B89" s="131"/>
      <c r="C89" s="131" t="s">
        <v>127</v>
      </c>
      <c r="D89" s="148" t="s">
        <v>849</v>
      </c>
      <c r="E89" s="131" t="s">
        <v>1372</v>
      </c>
      <c r="F89" s="134">
        <v>120</v>
      </c>
      <c r="G89" s="134"/>
      <c r="H89" s="134">
        <f t="shared" si="6"/>
        <v>0</v>
      </c>
      <c r="I89" s="134">
        <v>1E-05</v>
      </c>
      <c r="J89" s="134">
        <f t="shared" si="7"/>
        <v>0.0012000000000000001</v>
      </c>
    </row>
    <row r="90" spans="1:10" ht="12.75">
      <c r="A90" s="327">
        <v>79</v>
      </c>
      <c r="B90" s="131"/>
      <c r="C90" s="131" t="s">
        <v>850</v>
      </c>
      <c r="D90" s="148" t="s">
        <v>851</v>
      </c>
      <c r="E90" s="131" t="s">
        <v>1372</v>
      </c>
      <c r="F90" s="134">
        <v>80</v>
      </c>
      <c r="G90" s="134"/>
      <c r="H90" s="134">
        <f t="shared" si="6"/>
        <v>0</v>
      </c>
      <c r="I90" s="134">
        <v>0.00139</v>
      </c>
      <c r="J90" s="134">
        <f t="shared" si="7"/>
        <v>0.1112</v>
      </c>
    </row>
    <row r="91" spans="1:10" ht="12.75">
      <c r="A91" s="135"/>
      <c r="B91" s="135"/>
      <c r="C91" s="136" t="s">
        <v>1425</v>
      </c>
      <c r="D91" s="331" t="s">
        <v>1482</v>
      </c>
      <c r="E91" s="212"/>
      <c r="F91" s="212"/>
      <c r="G91" s="212"/>
      <c r="H91" s="130">
        <f>SUM(H92:H136)</f>
        <v>0</v>
      </c>
      <c r="I91" s="125"/>
      <c r="J91" s="130">
        <f>SUM(J92:J136)</f>
        <v>68.75322000000001</v>
      </c>
    </row>
    <row r="92" spans="1:10" ht="12.75">
      <c r="A92" s="327">
        <v>80</v>
      </c>
      <c r="B92" s="131"/>
      <c r="C92" s="131" t="s">
        <v>852</v>
      </c>
      <c r="D92" s="148" t="s">
        <v>853</v>
      </c>
      <c r="E92" s="131" t="s">
        <v>1269</v>
      </c>
      <c r="F92" s="134">
        <v>8</v>
      </c>
      <c r="G92" s="134"/>
      <c r="H92" s="134">
        <f aca="true" t="shared" si="8" ref="H92:H136">ROUND(F92*G92,2)</f>
        <v>0</v>
      </c>
      <c r="I92" s="134">
        <v>0.09</v>
      </c>
      <c r="J92" s="134">
        <f aca="true" t="shared" si="9" ref="J92:J99">F92*I92</f>
        <v>0.72</v>
      </c>
    </row>
    <row r="93" spans="1:10" ht="12.75">
      <c r="A93" s="327">
        <v>81</v>
      </c>
      <c r="B93" s="131"/>
      <c r="C93" s="131" t="s">
        <v>854</v>
      </c>
      <c r="D93" s="148" t="s">
        <v>855</v>
      </c>
      <c r="E93" s="131" t="s">
        <v>1372</v>
      </c>
      <c r="F93" s="134">
        <v>22</v>
      </c>
      <c r="G93" s="134"/>
      <c r="H93" s="134">
        <f t="shared" si="8"/>
        <v>0</v>
      </c>
      <c r="I93" s="134">
        <v>0.034</v>
      </c>
      <c r="J93" s="134">
        <f t="shared" si="9"/>
        <v>0.748</v>
      </c>
    </row>
    <row r="94" spans="1:10" ht="12.75">
      <c r="A94" s="327">
        <v>82</v>
      </c>
      <c r="B94" s="131"/>
      <c r="C94" s="131" t="s">
        <v>1448</v>
      </c>
      <c r="D94" s="148" t="s">
        <v>856</v>
      </c>
      <c r="E94" s="131" t="s">
        <v>1269</v>
      </c>
      <c r="F94" s="134">
        <v>20</v>
      </c>
      <c r="G94" s="134"/>
      <c r="H94" s="134">
        <f t="shared" si="8"/>
        <v>0</v>
      </c>
      <c r="I94" s="134">
        <v>0.2</v>
      </c>
      <c r="J94" s="134">
        <f t="shared" si="9"/>
        <v>4</v>
      </c>
    </row>
    <row r="95" spans="1:10" ht="12.75">
      <c r="A95" s="327">
        <v>83</v>
      </c>
      <c r="B95" s="131"/>
      <c r="C95" s="131" t="s">
        <v>857</v>
      </c>
      <c r="D95" s="148" t="s">
        <v>858</v>
      </c>
      <c r="E95" s="131" t="s">
        <v>1269</v>
      </c>
      <c r="F95" s="134">
        <v>6</v>
      </c>
      <c r="G95" s="134"/>
      <c r="H95" s="134">
        <f t="shared" si="8"/>
        <v>0</v>
      </c>
      <c r="I95" s="134">
        <v>0.088</v>
      </c>
      <c r="J95" s="134">
        <f t="shared" si="9"/>
        <v>0.528</v>
      </c>
    </row>
    <row r="96" spans="1:10" ht="12.75">
      <c r="A96" s="327">
        <v>84</v>
      </c>
      <c r="B96" s="131"/>
      <c r="C96" s="131" t="s">
        <v>859</v>
      </c>
      <c r="D96" s="148" t="s">
        <v>860</v>
      </c>
      <c r="E96" s="131" t="s">
        <v>1269</v>
      </c>
      <c r="F96" s="134">
        <v>20</v>
      </c>
      <c r="G96" s="134"/>
      <c r="H96" s="134">
        <f t="shared" si="8"/>
        <v>0</v>
      </c>
      <c r="I96" s="134">
        <v>0.4</v>
      </c>
      <c r="J96" s="134">
        <f t="shared" si="9"/>
        <v>8</v>
      </c>
    </row>
    <row r="97" spans="1:10" ht="12.75">
      <c r="A97" s="327">
        <v>85</v>
      </c>
      <c r="B97" s="131"/>
      <c r="C97" s="131" t="s">
        <v>861</v>
      </c>
      <c r="D97" s="148" t="s">
        <v>862</v>
      </c>
      <c r="E97" s="131" t="s">
        <v>1269</v>
      </c>
      <c r="F97" s="134">
        <v>10</v>
      </c>
      <c r="G97" s="134"/>
      <c r="H97" s="134">
        <f t="shared" si="8"/>
        <v>0</v>
      </c>
      <c r="I97" s="134">
        <v>0.2</v>
      </c>
      <c r="J97" s="134">
        <f t="shared" si="9"/>
        <v>2</v>
      </c>
    </row>
    <row r="98" spans="1:10" ht="12.75">
      <c r="A98" s="327">
        <v>86</v>
      </c>
      <c r="B98" s="131"/>
      <c r="C98" s="131" t="s">
        <v>863</v>
      </c>
      <c r="D98" s="148" t="s">
        <v>864</v>
      </c>
      <c r="E98" s="131" t="s">
        <v>1269</v>
      </c>
      <c r="F98" s="134">
        <v>7.75</v>
      </c>
      <c r="G98" s="134"/>
      <c r="H98" s="134">
        <f t="shared" si="8"/>
        <v>0</v>
      </c>
      <c r="I98" s="134">
        <v>0.131</v>
      </c>
      <c r="J98" s="134">
        <f t="shared" si="9"/>
        <v>1.01525</v>
      </c>
    </row>
    <row r="99" spans="1:10" s="641" customFormat="1" ht="12.75">
      <c r="A99" s="327">
        <v>87</v>
      </c>
      <c r="B99" s="632"/>
      <c r="C99" s="632" t="s">
        <v>863</v>
      </c>
      <c r="D99" s="633" t="s">
        <v>579</v>
      </c>
      <c r="E99" s="632" t="s">
        <v>1269</v>
      </c>
      <c r="F99" s="634">
        <v>26.52</v>
      </c>
      <c r="G99" s="634"/>
      <c r="H99" s="634">
        <f t="shared" si="8"/>
        <v>0</v>
      </c>
      <c r="I99" s="634">
        <v>0.04</v>
      </c>
      <c r="J99" s="634">
        <f t="shared" si="9"/>
        <v>1.0608</v>
      </c>
    </row>
    <row r="100" spans="1:10" ht="12.75">
      <c r="A100" s="327">
        <v>88</v>
      </c>
      <c r="B100" s="131"/>
      <c r="C100" s="131" t="s">
        <v>865</v>
      </c>
      <c r="D100" s="148" t="s">
        <v>866</v>
      </c>
      <c r="E100" s="131" t="s">
        <v>1372</v>
      </c>
      <c r="F100" s="134">
        <v>1</v>
      </c>
      <c r="G100" s="134"/>
      <c r="H100" s="134">
        <f t="shared" si="8"/>
        <v>0</v>
      </c>
      <c r="I100" s="134">
        <v>0.01705</v>
      </c>
      <c r="J100" s="134">
        <f aca="true" t="shared" si="10" ref="J100:J136">F100*I100</f>
        <v>0.01705</v>
      </c>
    </row>
    <row r="101" spans="1:10" ht="12.75">
      <c r="A101" s="327">
        <v>89</v>
      </c>
      <c r="B101" s="131"/>
      <c r="C101" s="131" t="s">
        <v>867</v>
      </c>
      <c r="D101" s="148" t="s">
        <v>868</v>
      </c>
      <c r="E101" s="131" t="s">
        <v>1282</v>
      </c>
      <c r="F101" s="134">
        <v>160</v>
      </c>
      <c r="G101" s="134"/>
      <c r="H101" s="134">
        <f t="shared" si="8"/>
        <v>0</v>
      </c>
      <c r="I101" s="134">
        <v>0</v>
      </c>
      <c r="J101" s="134">
        <f t="shared" si="10"/>
        <v>0</v>
      </c>
    </row>
    <row r="102" spans="1:10" ht="12.75">
      <c r="A102" s="327">
        <v>90</v>
      </c>
      <c r="B102" s="131"/>
      <c r="C102" s="131" t="s">
        <v>869</v>
      </c>
      <c r="D102" s="148" t="s">
        <v>1305</v>
      </c>
      <c r="E102" s="131" t="s">
        <v>1084</v>
      </c>
      <c r="F102" s="134">
        <v>22</v>
      </c>
      <c r="G102" s="134"/>
      <c r="H102" s="134">
        <f t="shared" si="8"/>
        <v>0</v>
      </c>
      <c r="I102" s="134">
        <v>0</v>
      </c>
      <c r="J102" s="134">
        <f t="shared" si="10"/>
        <v>0</v>
      </c>
    </row>
    <row r="103" spans="1:10" ht="12.75">
      <c r="A103" s="327">
        <v>91</v>
      </c>
      <c r="B103" s="131"/>
      <c r="C103" s="131" t="s">
        <v>870</v>
      </c>
      <c r="D103" s="148" t="s">
        <v>871</v>
      </c>
      <c r="E103" s="131" t="s">
        <v>1269</v>
      </c>
      <c r="F103" s="134">
        <v>205</v>
      </c>
      <c r="G103" s="134"/>
      <c r="H103" s="134">
        <f t="shared" si="8"/>
        <v>0</v>
      </c>
      <c r="I103" s="134">
        <v>0.022</v>
      </c>
      <c r="J103" s="134">
        <f t="shared" si="10"/>
        <v>4.51</v>
      </c>
    </row>
    <row r="104" spans="1:10" ht="12.75">
      <c r="A104" s="327">
        <v>92</v>
      </c>
      <c r="B104" s="131"/>
      <c r="C104" s="131" t="s">
        <v>872</v>
      </c>
      <c r="D104" s="148" t="s">
        <v>873</v>
      </c>
      <c r="E104" s="131" t="s">
        <v>1269</v>
      </c>
      <c r="F104" s="134">
        <v>80</v>
      </c>
      <c r="G104" s="134"/>
      <c r="H104" s="134">
        <f t="shared" si="8"/>
        <v>0</v>
      </c>
      <c r="I104" s="134">
        <v>0.00011</v>
      </c>
      <c r="J104" s="134">
        <f t="shared" si="10"/>
        <v>0.0088</v>
      </c>
    </row>
    <row r="105" spans="1:10" ht="12.75">
      <c r="A105" s="327">
        <v>93</v>
      </c>
      <c r="B105" s="131"/>
      <c r="C105" s="131" t="s">
        <v>872</v>
      </c>
      <c r="D105" s="148" t="s">
        <v>874</v>
      </c>
      <c r="E105" s="131" t="s">
        <v>1269</v>
      </c>
      <c r="F105" s="134">
        <v>30</v>
      </c>
      <c r="G105" s="134"/>
      <c r="H105" s="134">
        <f t="shared" si="8"/>
        <v>0</v>
      </c>
      <c r="I105" s="134">
        <v>0.00011</v>
      </c>
      <c r="J105" s="134">
        <f t="shared" si="10"/>
        <v>0.0033</v>
      </c>
    </row>
    <row r="106" spans="1:10" ht="12.75">
      <c r="A106" s="327">
        <v>94</v>
      </c>
      <c r="B106" s="131"/>
      <c r="C106" s="131" t="s">
        <v>875</v>
      </c>
      <c r="D106" s="148" t="s">
        <v>876</v>
      </c>
      <c r="E106" s="131" t="s">
        <v>1282</v>
      </c>
      <c r="F106" s="134">
        <v>160</v>
      </c>
      <c r="G106" s="134"/>
      <c r="H106" s="134">
        <f t="shared" si="8"/>
        <v>0</v>
      </c>
      <c r="I106" s="134">
        <v>7E-05</v>
      </c>
      <c r="J106" s="134">
        <f t="shared" si="10"/>
        <v>0.011199999999999998</v>
      </c>
    </row>
    <row r="107" spans="1:10" ht="12.75">
      <c r="A107" s="327">
        <v>95</v>
      </c>
      <c r="B107" s="131"/>
      <c r="C107" s="131" t="s">
        <v>877</v>
      </c>
      <c r="D107" s="148" t="s">
        <v>878</v>
      </c>
      <c r="E107" s="131" t="s">
        <v>1282</v>
      </c>
      <c r="F107" s="134">
        <v>160</v>
      </c>
      <c r="G107" s="134"/>
      <c r="H107" s="134">
        <f t="shared" si="8"/>
        <v>0</v>
      </c>
      <c r="I107" s="134">
        <v>0.0005</v>
      </c>
      <c r="J107" s="134">
        <f t="shared" si="10"/>
        <v>0.08</v>
      </c>
    </row>
    <row r="108" spans="1:10" ht="12.75">
      <c r="A108" s="327">
        <v>96</v>
      </c>
      <c r="B108" s="131"/>
      <c r="C108" s="131" t="s">
        <v>879</v>
      </c>
      <c r="D108" s="148" t="s">
        <v>880</v>
      </c>
      <c r="E108" s="131" t="s">
        <v>1282</v>
      </c>
      <c r="F108" s="134">
        <v>15</v>
      </c>
      <c r="G108" s="134"/>
      <c r="H108" s="134">
        <f t="shared" si="8"/>
        <v>0</v>
      </c>
      <c r="I108" s="134">
        <v>0</v>
      </c>
      <c r="J108" s="134">
        <f t="shared" si="10"/>
        <v>0</v>
      </c>
    </row>
    <row r="109" spans="1:10" ht="25.5">
      <c r="A109" s="327">
        <v>97</v>
      </c>
      <c r="B109" s="131"/>
      <c r="C109" s="131" t="s">
        <v>881</v>
      </c>
      <c r="D109" s="148" t="s">
        <v>882</v>
      </c>
      <c r="E109" s="131" t="s">
        <v>1282</v>
      </c>
      <c r="F109" s="134">
        <v>70</v>
      </c>
      <c r="G109" s="134"/>
      <c r="H109" s="134">
        <f t="shared" si="8"/>
        <v>0</v>
      </c>
      <c r="I109" s="134">
        <v>0.089</v>
      </c>
      <c r="J109" s="134">
        <f t="shared" si="10"/>
        <v>6.2299999999999995</v>
      </c>
    </row>
    <row r="110" spans="1:10" ht="25.5">
      <c r="A110" s="327">
        <v>98</v>
      </c>
      <c r="B110" s="131"/>
      <c r="C110" s="131" t="s">
        <v>881</v>
      </c>
      <c r="D110" s="148" t="s">
        <v>883</v>
      </c>
      <c r="E110" s="131" t="s">
        <v>1282</v>
      </c>
      <c r="F110" s="134">
        <v>55</v>
      </c>
      <c r="G110" s="134"/>
      <c r="H110" s="134">
        <f t="shared" si="8"/>
        <v>0</v>
      </c>
      <c r="I110" s="134">
        <v>0.089</v>
      </c>
      <c r="J110" s="134">
        <f t="shared" si="10"/>
        <v>4.895</v>
      </c>
    </row>
    <row r="111" spans="1:10" ht="25.5">
      <c r="A111" s="327">
        <v>99</v>
      </c>
      <c r="B111" s="131"/>
      <c r="C111" s="131" t="s">
        <v>881</v>
      </c>
      <c r="D111" s="148" t="s">
        <v>884</v>
      </c>
      <c r="E111" s="131" t="s">
        <v>1282</v>
      </c>
      <c r="F111" s="134">
        <v>50</v>
      </c>
      <c r="G111" s="134"/>
      <c r="H111" s="134">
        <f t="shared" si="8"/>
        <v>0</v>
      </c>
      <c r="I111" s="134">
        <v>0.089</v>
      </c>
      <c r="J111" s="134">
        <f t="shared" si="10"/>
        <v>4.45</v>
      </c>
    </row>
    <row r="112" spans="1:10" ht="12.75">
      <c r="A112" s="327">
        <v>100</v>
      </c>
      <c r="B112" s="131"/>
      <c r="C112" s="131" t="s">
        <v>885</v>
      </c>
      <c r="D112" s="148" t="s">
        <v>886</v>
      </c>
      <c r="E112" s="131" t="s">
        <v>1275</v>
      </c>
      <c r="F112" s="134">
        <v>3.3</v>
      </c>
      <c r="G112" s="134"/>
      <c r="H112" s="134">
        <f t="shared" si="8"/>
        <v>0</v>
      </c>
      <c r="I112" s="134">
        <v>1.8</v>
      </c>
      <c r="J112" s="134">
        <f t="shared" si="10"/>
        <v>5.9399999999999995</v>
      </c>
    </row>
    <row r="113" spans="1:10" ht="12.75">
      <c r="A113" s="327">
        <v>101</v>
      </c>
      <c r="B113" s="131"/>
      <c r="C113" s="131" t="s">
        <v>887</v>
      </c>
      <c r="D113" s="148" t="s">
        <v>888</v>
      </c>
      <c r="E113" s="131" t="s">
        <v>1372</v>
      </c>
      <c r="F113" s="134">
        <v>8</v>
      </c>
      <c r="G113" s="134"/>
      <c r="H113" s="134">
        <f t="shared" si="8"/>
        <v>0</v>
      </c>
      <c r="I113" s="134">
        <v>0.097</v>
      </c>
      <c r="J113" s="134">
        <f t="shared" si="10"/>
        <v>0.776</v>
      </c>
    </row>
    <row r="114" spans="1:10" ht="12.75">
      <c r="A114" s="327">
        <v>102</v>
      </c>
      <c r="B114" s="131"/>
      <c r="C114" s="131" t="s">
        <v>889</v>
      </c>
      <c r="D114" s="148" t="s">
        <v>890</v>
      </c>
      <c r="E114" s="131" t="s">
        <v>1372</v>
      </c>
      <c r="F114" s="134">
        <v>1</v>
      </c>
      <c r="G114" s="134"/>
      <c r="H114" s="134">
        <f t="shared" si="8"/>
        <v>0</v>
      </c>
      <c r="I114" s="134">
        <v>0.004</v>
      </c>
      <c r="J114" s="134">
        <f t="shared" si="10"/>
        <v>0.004</v>
      </c>
    </row>
    <row r="115" spans="1:10" ht="12.75">
      <c r="A115" s="327">
        <v>103</v>
      </c>
      <c r="B115" s="131"/>
      <c r="C115" s="131" t="s">
        <v>891</v>
      </c>
      <c r="D115" s="148" t="s">
        <v>892</v>
      </c>
      <c r="E115" s="131" t="s">
        <v>1372</v>
      </c>
      <c r="F115" s="134">
        <v>17</v>
      </c>
      <c r="G115" s="134"/>
      <c r="H115" s="134">
        <f t="shared" si="8"/>
        <v>0</v>
      </c>
      <c r="I115" s="134">
        <v>0.008</v>
      </c>
      <c r="J115" s="134">
        <f t="shared" si="10"/>
        <v>0.136</v>
      </c>
    </row>
    <row r="116" spans="1:10" ht="12.75">
      <c r="A116" s="327">
        <v>104</v>
      </c>
      <c r="B116" s="131"/>
      <c r="C116" s="131" t="s">
        <v>893</v>
      </c>
      <c r="D116" s="148" t="s">
        <v>894</v>
      </c>
      <c r="E116" s="131" t="s">
        <v>1372</v>
      </c>
      <c r="F116" s="134">
        <v>27</v>
      </c>
      <c r="G116" s="134"/>
      <c r="H116" s="134">
        <f t="shared" si="8"/>
        <v>0</v>
      </c>
      <c r="I116" s="134">
        <v>0.025</v>
      </c>
      <c r="J116" s="134">
        <f t="shared" si="10"/>
        <v>0.675</v>
      </c>
    </row>
    <row r="117" spans="1:10" ht="12.75">
      <c r="A117" s="327">
        <v>105</v>
      </c>
      <c r="B117" s="131"/>
      <c r="C117" s="131" t="s">
        <v>895</v>
      </c>
      <c r="D117" s="148" t="s">
        <v>896</v>
      </c>
      <c r="E117" s="131" t="s">
        <v>1372</v>
      </c>
      <c r="F117" s="134">
        <v>18</v>
      </c>
      <c r="G117" s="134"/>
      <c r="H117" s="134">
        <f t="shared" si="8"/>
        <v>0</v>
      </c>
      <c r="I117" s="134">
        <v>0.054</v>
      </c>
      <c r="J117" s="134">
        <f t="shared" si="10"/>
        <v>0.972</v>
      </c>
    </row>
    <row r="118" spans="1:10" ht="12.75">
      <c r="A118" s="327">
        <v>106</v>
      </c>
      <c r="B118" s="131"/>
      <c r="C118" s="131" t="s">
        <v>897</v>
      </c>
      <c r="D118" s="148" t="s">
        <v>898</v>
      </c>
      <c r="E118" s="131" t="s">
        <v>1372</v>
      </c>
      <c r="F118" s="134">
        <v>35</v>
      </c>
      <c r="G118" s="134"/>
      <c r="H118" s="134">
        <f t="shared" si="8"/>
        <v>0</v>
      </c>
      <c r="I118" s="134">
        <v>0.015</v>
      </c>
      <c r="J118" s="134">
        <f t="shared" si="10"/>
        <v>0.525</v>
      </c>
    </row>
    <row r="119" spans="1:10" ht="12.75">
      <c r="A119" s="327">
        <v>107</v>
      </c>
      <c r="B119" s="131"/>
      <c r="C119" s="131" t="s">
        <v>158</v>
      </c>
      <c r="D119" s="148" t="s">
        <v>899</v>
      </c>
      <c r="E119" s="131" t="s">
        <v>1372</v>
      </c>
      <c r="F119" s="134">
        <v>15</v>
      </c>
      <c r="G119" s="134"/>
      <c r="H119" s="134">
        <f t="shared" si="8"/>
        <v>0</v>
      </c>
      <c r="I119" s="134">
        <v>0.031</v>
      </c>
      <c r="J119" s="134">
        <f t="shared" si="10"/>
        <v>0.46499999999999997</v>
      </c>
    </row>
    <row r="120" spans="1:10" ht="12.75">
      <c r="A120" s="327">
        <v>108</v>
      </c>
      <c r="B120" s="131"/>
      <c r="C120" s="131" t="s">
        <v>1474</v>
      </c>
      <c r="D120" s="148" t="s">
        <v>1473</v>
      </c>
      <c r="E120" s="131" t="s">
        <v>1372</v>
      </c>
      <c r="F120" s="134">
        <v>59</v>
      </c>
      <c r="G120" s="134"/>
      <c r="H120" s="134">
        <f t="shared" si="8"/>
        <v>0</v>
      </c>
      <c r="I120" s="134">
        <v>0.003</v>
      </c>
      <c r="J120" s="134">
        <f t="shared" si="10"/>
        <v>0.177</v>
      </c>
    </row>
    <row r="121" spans="1:10" ht="12.75">
      <c r="A121" s="327">
        <v>109</v>
      </c>
      <c r="B121" s="131"/>
      <c r="C121" s="131" t="s">
        <v>1471</v>
      </c>
      <c r="D121" s="148" t="s">
        <v>1470</v>
      </c>
      <c r="E121" s="131" t="s">
        <v>1372</v>
      </c>
      <c r="F121" s="134">
        <v>26</v>
      </c>
      <c r="G121" s="134"/>
      <c r="H121" s="134">
        <f t="shared" si="8"/>
        <v>0</v>
      </c>
      <c r="I121" s="134">
        <v>0.004</v>
      </c>
      <c r="J121" s="134">
        <f t="shared" si="10"/>
        <v>0.10400000000000001</v>
      </c>
    </row>
    <row r="122" spans="1:10" ht="12.75">
      <c r="A122" s="327">
        <v>110</v>
      </c>
      <c r="B122" s="131"/>
      <c r="C122" s="131" t="s">
        <v>900</v>
      </c>
      <c r="D122" s="148" t="s">
        <v>901</v>
      </c>
      <c r="E122" s="131" t="s">
        <v>1372</v>
      </c>
      <c r="F122" s="134">
        <v>122</v>
      </c>
      <c r="G122" s="134"/>
      <c r="H122" s="134">
        <f t="shared" si="8"/>
        <v>0</v>
      </c>
      <c r="I122" s="134">
        <v>0.001</v>
      </c>
      <c r="J122" s="134">
        <f t="shared" si="10"/>
        <v>0.122</v>
      </c>
    </row>
    <row r="123" spans="1:10" ht="12.75">
      <c r="A123" s="327">
        <v>111</v>
      </c>
      <c r="B123" s="131"/>
      <c r="C123" s="131" t="s">
        <v>902</v>
      </c>
      <c r="D123" s="148" t="s">
        <v>903</v>
      </c>
      <c r="E123" s="131" t="s">
        <v>1372</v>
      </c>
      <c r="F123" s="134">
        <v>92</v>
      </c>
      <c r="G123" s="134"/>
      <c r="H123" s="134">
        <f t="shared" si="8"/>
        <v>0</v>
      </c>
      <c r="I123" s="134">
        <v>0.003</v>
      </c>
      <c r="J123" s="134">
        <f t="shared" si="10"/>
        <v>0.276</v>
      </c>
    </row>
    <row r="124" spans="1:10" ht="12.75">
      <c r="A124" s="327">
        <v>112</v>
      </c>
      <c r="B124" s="131"/>
      <c r="C124" s="131" t="s">
        <v>904</v>
      </c>
      <c r="D124" s="148" t="s">
        <v>905</v>
      </c>
      <c r="E124" s="131" t="s">
        <v>1282</v>
      </c>
      <c r="F124" s="134">
        <v>50</v>
      </c>
      <c r="G124" s="134"/>
      <c r="H124" s="134">
        <f t="shared" si="8"/>
        <v>0</v>
      </c>
      <c r="I124" s="134">
        <v>0.009</v>
      </c>
      <c r="J124" s="134">
        <f t="shared" si="10"/>
        <v>0.44999999999999996</v>
      </c>
    </row>
    <row r="125" spans="1:10" ht="12.75">
      <c r="A125" s="327">
        <v>113</v>
      </c>
      <c r="B125" s="131"/>
      <c r="C125" s="131" t="s">
        <v>906</v>
      </c>
      <c r="D125" s="148" t="s">
        <v>907</v>
      </c>
      <c r="E125" s="131" t="s">
        <v>1282</v>
      </c>
      <c r="F125" s="134">
        <v>25</v>
      </c>
      <c r="G125" s="134"/>
      <c r="H125" s="134">
        <f t="shared" si="8"/>
        <v>0</v>
      </c>
      <c r="I125" s="134">
        <v>0.018</v>
      </c>
      <c r="J125" s="134">
        <f t="shared" si="10"/>
        <v>0.44999999999999996</v>
      </c>
    </row>
    <row r="126" spans="1:10" ht="12.75">
      <c r="A126" s="327">
        <v>114</v>
      </c>
      <c r="B126" s="131"/>
      <c r="C126" s="131" t="s">
        <v>908</v>
      </c>
      <c r="D126" s="148" t="s">
        <v>909</v>
      </c>
      <c r="E126" s="131" t="s">
        <v>1282</v>
      </c>
      <c r="F126" s="134">
        <v>20</v>
      </c>
      <c r="G126" s="134"/>
      <c r="H126" s="134">
        <f t="shared" si="8"/>
        <v>0</v>
      </c>
      <c r="I126" s="134">
        <v>0.027</v>
      </c>
      <c r="J126" s="134">
        <f t="shared" si="10"/>
        <v>0.54</v>
      </c>
    </row>
    <row r="127" spans="1:10" ht="12.75">
      <c r="A127" s="327">
        <v>115</v>
      </c>
      <c r="B127" s="131"/>
      <c r="C127" s="131" t="s">
        <v>910</v>
      </c>
      <c r="D127" s="148" t="s">
        <v>911</v>
      </c>
      <c r="E127" s="131" t="s">
        <v>1282</v>
      </c>
      <c r="F127" s="134">
        <v>20</v>
      </c>
      <c r="G127" s="134"/>
      <c r="H127" s="134">
        <f t="shared" si="8"/>
        <v>0</v>
      </c>
      <c r="I127" s="134">
        <v>0.04</v>
      </c>
      <c r="J127" s="134">
        <f t="shared" si="10"/>
        <v>0.8</v>
      </c>
    </row>
    <row r="128" spans="1:10" ht="12.75">
      <c r="A128" s="327">
        <v>116</v>
      </c>
      <c r="B128" s="131"/>
      <c r="C128" s="131" t="s">
        <v>912</v>
      </c>
      <c r="D128" s="148" t="s">
        <v>913</v>
      </c>
      <c r="E128" s="131" t="s">
        <v>1269</v>
      </c>
      <c r="F128" s="134">
        <v>20</v>
      </c>
      <c r="G128" s="134"/>
      <c r="H128" s="134">
        <f t="shared" si="8"/>
        <v>0</v>
      </c>
      <c r="I128" s="134">
        <v>0.068</v>
      </c>
      <c r="J128" s="134">
        <f t="shared" si="10"/>
        <v>1.36</v>
      </c>
    </row>
    <row r="129" spans="1:10" ht="12.75">
      <c r="A129" s="327">
        <v>117</v>
      </c>
      <c r="B129" s="131"/>
      <c r="C129" s="131" t="s">
        <v>914</v>
      </c>
      <c r="D129" s="148" t="s">
        <v>915</v>
      </c>
      <c r="E129" s="131" t="s">
        <v>1372</v>
      </c>
      <c r="F129" s="134">
        <v>12</v>
      </c>
      <c r="G129" s="134"/>
      <c r="H129" s="134">
        <f t="shared" si="8"/>
        <v>0</v>
      </c>
      <c r="I129" s="134">
        <v>0.032</v>
      </c>
      <c r="J129" s="134">
        <f t="shared" si="10"/>
        <v>0.384</v>
      </c>
    </row>
    <row r="130" spans="1:10" ht="12.75">
      <c r="A130" s="327">
        <v>118</v>
      </c>
      <c r="B130" s="131"/>
      <c r="C130" s="131" t="s">
        <v>916</v>
      </c>
      <c r="D130" s="148" t="s">
        <v>917</v>
      </c>
      <c r="E130" s="131" t="s">
        <v>1372</v>
      </c>
      <c r="F130" s="134">
        <v>8</v>
      </c>
      <c r="G130" s="134"/>
      <c r="H130" s="134">
        <f t="shared" si="8"/>
        <v>0</v>
      </c>
      <c r="I130" s="134">
        <v>0.09</v>
      </c>
      <c r="J130" s="134">
        <f t="shared" si="10"/>
        <v>0.72</v>
      </c>
    </row>
    <row r="131" spans="1:10" ht="12.75">
      <c r="A131" s="327">
        <v>119</v>
      </c>
      <c r="B131" s="131"/>
      <c r="C131" s="131" t="s">
        <v>918</v>
      </c>
      <c r="D131" s="148" t="s">
        <v>919</v>
      </c>
      <c r="E131" s="131" t="s">
        <v>1269</v>
      </c>
      <c r="F131" s="134">
        <v>85</v>
      </c>
      <c r="G131" s="134"/>
      <c r="H131" s="134">
        <f t="shared" si="8"/>
        <v>0</v>
      </c>
      <c r="I131" s="134">
        <v>0.02</v>
      </c>
      <c r="J131" s="134">
        <f t="shared" si="10"/>
        <v>1.7</v>
      </c>
    </row>
    <row r="132" spans="1:10" ht="12.75">
      <c r="A132" s="327">
        <v>120</v>
      </c>
      <c r="B132" s="131"/>
      <c r="C132" s="131" t="s">
        <v>918</v>
      </c>
      <c r="D132" s="148" t="s">
        <v>920</v>
      </c>
      <c r="E132" s="131" t="s">
        <v>1269</v>
      </c>
      <c r="F132" s="134">
        <v>260</v>
      </c>
      <c r="G132" s="134"/>
      <c r="H132" s="134">
        <f t="shared" si="8"/>
        <v>0</v>
      </c>
      <c r="I132" s="134">
        <v>0.02</v>
      </c>
      <c r="J132" s="134">
        <f t="shared" si="10"/>
        <v>5.2</v>
      </c>
    </row>
    <row r="133" spans="1:10" ht="12.75">
      <c r="A133" s="327">
        <v>121</v>
      </c>
      <c r="B133" s="131"/>
      <c r="C133" s="131" t="s">
        <v>921</v>
      </c>
      <c r="D133" s="148" t="s">
        <v>922</v>
      </c>
      <c r="E133" s="131" t="s">
        <v>1269</v>
      </c>
      <c r="F133" s="134">
        <v>110</v>
      </c>
      <c r="G133" s="134"/>
      <c r="H133" s="134">
        <f t="shared" si="8"/>
        <v>0</v>
      </c>
      <c r="I133" s="134">
        <v>0.01</v>
      </c>
      <c r="J133" s="134">
        <f t="shared" si="10"/>
        <v>1.1</v>
      </c>
    </row>
    <row r="134" spans="1:10" ht="12.75">
      <c r="A134" s="327">
        <v>122</v>
      </c>
      <c r="B134" s="131"/>
      <c r="C134" s="131" t="s">
        <v>921</v>
      </c>
      <c r="D134" s="148" t="s">
        <v>923</v>
      </c>
      <c r="E134" s="131" t="s">
        <v>1269</v>
      </c>
      <c r="F134" s="134">
        <v>20</v>
      </c>
      <c r="G134" s="134"/>
      <c r="H134" s="134">
        <f t="shared" si="8"/>
        <v>0</v>
      </c>
      <c r="I134" s="134">
        <v>0.01</v>
      </c>
      <c r="J134" s="134">
        <f t="shared" si="10"/>
        <v>0.2</v>
      </c>
    </row>
    <row r="135" spans="1:10" ht="12.75">
      <c r="A135" s="327">
        <v>123</v>
      </c>
      <c r="B135" s="131"/>
      <c r="C135" s="131" t="s">
        <v>924</v>
      </c>
      <c r="D135" s="148" t="s">
        <v>925</v>
      </c>
      <c r="E135" s="131" t="s">
        <v>1269</v>
      </c>
      <c r="F135" s="134">
        <v>52.17</v>
      </c>
      <c r="G135" s="134"/>
      <c r="H135" s="134">
        <f t="shared" si="8"/>
        <v>0</v>
      </c>
      <c r="I135" s="134">
        <v>0.046</v>
      </c>
      <c r="J135" s="134">
        <f t="shared" si="10"/>
        <v>2.39982</v>
      </c>
    </row>
    <row r="136" spans="1:10" ht="12.75">
      <c r="A136" s="327">
        <v>124</v>
      </c>
      <c r="B136" s="131"/>
      <c r="C136" s="131" t="s">
        <v>918</v>
      </c>
      <c r="D136" s="148" t="s">
        <v>926</v>
      </c>
      <c r="E136" s="131" t="s">
        <v>1269</v>
      </c>
      <c r="F136" s="134">
        <v>250</v>
      </c>
      <c r="G136" s="134"/>
      <c r="H136" s="134">
        <f t="shared" si="8"/>
        <v>0</v>
      </c>
      <c r="I136" s="134">
        <v>0.02</v>
      </c>
      <c r="J136" s="134">
        <f t="shared" si="10"/>
        <v>5</v>
      </c>
    </row>
    <row r="137" spans="1:10" ht="12.75">
      <c r="A137" s="135"/>
      <c r="B137" s="135"/>
      <c r="C137" s="136" t="s">
        <v>1418</v>
      </c>
      <c r="D137" s="331" t="s">
        <v>1417</v>
      </c>
      <c r="E137" s="212"/>
      <c r="F137" s="212"/>
      <c r="G137" s="212"/>
      <c r="H137" s="130">
        <f>SUM(H138:H138)</f>
        <v>0</v>
      </c>
      <c r="I137" s="125"/>
      <c r="J137" s="130">
        <f>SUM(J138:J138)</f>
        <v>0</v>
      </c>
    </row>
    <row r="138" spans="1:12" ht="12.75">
      <c r="A138" s="327">
        <v>125</v>
      </c>
      <c r="B138" s="131"/>
      <c r="C138" s="131" t="s">
        <v>1415</v>
      </c>
      <c r="D138" s="148" t="s">
        <v>1414</v>
      </c>
      <c r="E138" s="131" t="s">
        <v>1306</v>
      </c>
      <c r="F138" s="134">
        <f>SUM(J5+J14+J42+J72+J82)</f>
        <v>79.9479537</v>
      </c>
      <c r="G138" s="134"/>
      <c r="H138" s="134">
        <f>ROUND(F138*G138,2)</f>
        <v>0</v>
      </c>
      <c r="I138" s="134">
        <v>0</v>
      </c>
      <c r="J138" s="134">
        <f>F138*I138</f>
        <v>0</v>
      </c>
      <c r="L138" s="339"/>
    </row>
    <row r="139" spans="1:10" ht="12.75">
      <c r="A139" s="135"/>
      <c r="B139" s="135"/>
      <c r="C139" s="136" t="s">
        <v>1413</v>
      </c>
      <c r="D139" s="331" t="s">
        <v>1412</v>
      </c>
      <c r="E139" s="212"/>
      <c r="F139" s="212"/>
      <c r="G139" s="212"/>
      <c r="H139" s="130">
        <f>SUM(H140:H146)</f>
        <v>0</v>
      </c>
      <c r="I139" s="125"/>
      <c r="J139" s="130">
        <f>SUM(J140:J146)</f>
        <v>0</v>
      </c>
    </row>
    <row r="140" spans="1:10" ht="12.75">
      <c r="A140" s="327">
        <v>126</v>
      </c>
      <c r="B140" s="131"/>
      <c r="C140" s="131" t="s">
        <v>1410</v>
      </c>
      <c r="D140" s="148" t="s">
        <v>1409</v>
      </c>
      <c r="E140" s="131" t="s">
        <v>1306</v>
      </c>
      <c r="F140" s="134">
        <v>67</v>
      </c>
      <c r="G140" s="134"/>
      <c r="H140" s="134">
        <f aca="true" t="shared" si="11" ref="H140:H146">ROUND(F140*G140,2)</f>
        <v>0</v>
      </c>
      <c r="I140" s="134">
        <v>0</v>
      </c>
      <c r="J140" s="134">
        <f aca="true" t="shared" si="12" ref="J140:J146">F140*I140</f>
        <v>0</v>
      </c>
    </row>
    <row r="141" spans="1:10" ht="12.75">
      <c r="A141" s="327">
        <v>127</v>
      </c>
      <c r="B141" s="131"/>
      <c r="C141" s="131" t="s">
        <v>1407</v>
      </c>
      <c r="D141" s="148" t="s">
        <v>1752</v>
      </c>
      <c r="E141" s="131" t="s">
        <v>1306</v>
      </c>
      <c r="F141" s="134">
        <v>201</v>
      </c>
      <c r="G141" s="134"/>
      <c r="H141" s="134">
        <f t="shared" si="11"/>
        <v>0</v>
      </c>
      <c r="I141" s="134">
        <v>0</v>
      </c>
      <c r="J141" s="134">
        <f t="shared" si="12"/>
        <v>0</v>
      </c>
    </row>
    <row r="142" spans="1:10" ht="12.75">
      <c r="A142" s="327">
        <v>128</v>
      </c>
      <c r="B142" s="131"/>
      <c r="C142" s="131" t="s">
        <v>1404</v>
      </c>
      <c r="D142" s="148" t="s">
        <v>1403</v>
      </c>
      <c r="E142" s="131" t="s">
        <v>1306</v>
      </c>
      <c r="F142" s="134">
        <v>67</v>
      </c>
      <c r="G142" s="134"/>
      <c r="H142" s="134">
        <f t="shared" si="11"/>
        <v>0</v>
      </c>
      <c r="I142" s="134">
        <v>0</v>
      </c>
      <c r="J142" s="134">
        <f t="shared" si="12"/>
        <v>0</v>
      </c>
    </row>
    <row r="143" spans="1:10" ht="12.75">
      <c r="A143" s="327">
        <v>129</v>
      </c>
      <c r="B143" s="131"/>
      <c r="C143" s="131" t="s">
        <v>1401</v>
      </c>
      <c r="D143" s="148" t="s">
        <v>1400</v>
      </c>
      <c r="E143" s="131" t="s">
        <v>1306</v>
      </c>
      <c r="F143" s="134">
        <v>469</v>
      </c>
      <c r="G143" s="134"/>
      <c r="H143" s="134">
        <f t="shared" si="11"/>
        <v>0</v>
      </c>
      <c r="I143" s="134">
        <v>0</v>
      </c>
      <c r="J143" s="134">
        <f t="shared" si="12"/>
        <v>0</v>
      </c>
    </row>
    <row r="144" spans="1:10" ht="12.75">
      <c r="A144" s="327">
        <v>130</v>
      </c>
      <c r="B144" s="131"/>
      <c r="C144" s="131" t="s">
        <v>1398</v>
      </c>
      <c r="D144" s="148" t="s">
        <v>1397</v>
      </c>
      <c r="E144" s="131" t="s">
        <v>1306</v>
      </c>
      <c r="F144" s="134">
        <v>67</v>
      </c>
      <c r="G144" s="134"/>
      <c r="H144" s="134">
        <f t="shared" si="11"/>
        <v>0</v>
      </c>
      <c r="I144" s="134">
        <v>0</v>
      </c>
      <c r="J144" s="134">
        <f t="shared" si="12"/>
        <v>0</v>
      </c>
    </row>
    <row r="145" spans="1:10" ht="12.75">
      <c r="A145" s="327">
        <v>131</v>
      </c>
      <c r="B145" s="131"/>
      <c r="C145" s="131" t="s">
        <v>1395</v>
      </c>
      <c r="D145" s="148" t="s">
        <v>171</v>
      </c>
      <c r="E145" s="131" t="s">
        <v>1306</v>
      </c>
      <c r="F145" s="134">
        <v>1675</v>
      </c>
      <c r="G145" s="134"/>
      <c r="H145" s="134">
        <f t="shared" si="11"/>
        <v>0</v>
      </c>
      <c r="I145" s="134">
        <v>0</v>
      </c>
      <c r="J145" s="134">
        <f t="shared" si="12"/>
        <v>0</v>
      </c>
    </row>
    <row r="146" spans="1:10" ht="12.75">
      <c r="A146" s="327">
        <v>132</v>
      </c>
      <c r="B146" s="131"/>
      <c r="C146" s="131" t="s">
        <v>1392</v>
      </c>
      <c r="D146" s="148" t="s">
        <v>1391</v>
      </c>
      <c r="E146" s="131" t="s">
        <v>1306</v>
      </c>
      <c r="F146" s="134">
        <v>67</v>
      </c>
      <c r="G146" s="134"/>
      <c r="H146" s="134">
        <f t="shared" si="11"/>
        <v>0</v>
      </c>
      <c r="I146" s="134">
        <v>0</v>
      </c>
      <c r="J146" s="134">
        <f t="shared" si="12"/>
        <v>0</v>
      </c>
    </row>
    <row r="147" spans="1:10" ht="12.75">
      <c r="A147" s="327">
        <v>133</v>
      </c>
      <c r="B147" s="131"/>
      <c r="C147" s="131"/>
      <c r="D147" s="642" t="s">
        <v>582</v>
      </c>
      <c r="E147" s="643" t="s">
        <v>1345</v>
      </c>
      <c r="F147" s="402">
        <v>6</v>
      </c>
      <c r="G147" s="402">
        <f>0.01*(H5+H14+H42+H77+H82+H91+H137+H139+H72)</f>
        <v>0</v>
      </c>
      <c r="H147" s="402">
        <f>F147*G147</f>
        <v>0</v>
      </c>
      <c r="I147" s="134"/>
      <c r="J147" s="134">
        <v>0</v>
      </c>
    </row>
    <row r="148" spans="1:10" ht="12.75">
      <c r="A148" s="139"/>
      <c r="B148" s="139"/>
      <c r="C148" s="139"/>
      <c r="D148" s="149"/>
      <c r="E148" s="139"/>
      <c r="F148" s="139"/>
      <c r="G148" s="139"/>
      <c r="H148" s="140">
        <f>H5+H14+H42+H77+H82+H91+H137+H139+H72+H147</f>
        <v>0</v>
      </c>
      <c r="I148" s="139"/>
      <c r="J148" s="140"/>
    </row>
    <row r="150" ht="12.75">
      <c r="F150" s="339"/>
    </row>
    <row r="151" ht="12.75">
      <c r="F151" s="339"/>
    </row>
    <row r="153" ht="12.75">
      <c r="D153" s="722"/>
    </row>
    <row r="154" ht="12.75">
      <c r="D154" s="731"/>
    </row>
  </sheetData>
  <sheetProtection/>
  <mergeCells count="2">
    <mergeCell ref="I3:J3"/>
    <mergeCell ref="D72:G72"/>
  </mergeCells>
  <printOptions gridLines="1"/>
  <pageMargins left="0.31496062992125984" right="0.31496062992125984" top="0.984251968503937" bottom="0.5905511811023623" header="0.5118110236220472" footer="0.2362204724409449"/>
  <pageSetup horizontalDpi="600" verticalDpi="600" orientation="landscape" paperSize="9" scale="88" r:id="rId1"/>
  <headerFooter>
    <oddFooter>&amp;LSpolečné prostory&amp;C&amp;P/&amp;N&amp;ROpravy a údržba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883"/>
  <sheetViews>
    <sheetView zoomScalePageLayoutView="0" workbookViewId="0" topLeftCell="A1">
      <selection activeCell="F6" sqref="F6:F8"/>
    </sheetView>
  </sheetViews>
  <sheetFormatPr defaultColWidth="9.00390625" defaultRowHeight="12.75"/>
  <cols>
    <col min="1" max="1" width="7.375" style="393" customWidth="1"/>
    <col min="2" max="2" width="10.75390625" style="0" customWidth="1"/>
    <col min="3" max="3" width="80.00390625" style="0" customWidth="1"/>
    <col min="4" max="8" width="10.75390625" style="0" customWidth="1"/>
  </cols>
  <sheetData>
    <row r="1" spans="1:7" s="1" customFormat="1" ht="15.75">
      <c r="A1" s="927" t="s">
        <v>1059</v>
      </c>
      <c r="B1" s="927"/>
      <c r="C1" s="927"/>
      <c r="D1" s="927"/>
      <c r="E1" s="927"/>
      <c r="F1" s="928"/>
      <c r="G1" s="928"/>
    </row>
    <row r="2" spans="1:7" s="1" customFormat="1" ht="15">
      <c r="A2" s="929" t="s">
        <v>396</v>
      </c>
      <c r="B2" s="929"/>
      <c r="C2" s="929"/>
      <c r="D2" s="929"/>
      <c r="E2" s="929"/>
      <c r="F2" s="929"/>
      <c r="G2" s="929"/>
    </row>
    <row r="3" spans="1:7" s="2" customFormat="1" ht="15" customHeight="1">
      <c r="A3" s="379" t="s">
        <v>1256</v>
      </c>
      <c r="B3" s="379" t="s">
        <v>1257</v>
      </c>
      <c r="C3" s="380" t="s">
        <v>1258</v>
      </c>
      <c r="D3" s="379" t="s">
        <v>1259</v>
      </c>
      <c r="E3" s="379" t="s">
        <v>1260</v>
      </c>
      <c r="F3" s="930" t="s">
        <v>1261</v>
      </c>
      <c r="G3" s="930"/>
    </row>
    <row r="4" spans="1:7" s="2" customFormat="1" ht="15" customHeight="1">
      <c r="A4" s="379" t="s">
        <v>1262</v>
      </c>
      <c r="B4" s="379" t="s">
        <v>1263</v>
      </c>
      <c r="C4" s="381"/>
      <c r="D4" s="379" t="s">
        <v>1264</v>
      </c>
      <c r="E4" s="379" t="s">
        <v>1265</v>
      </c>
      <c r="F4" s="379" t="s">
        <v>1266</v>
      </c>
      <c r="G4" s="379" t="s">
        <v>1267</v>
      </c>
    </row>
    <row r="5" spans="1:7" s="5" customFormat="1" ht="15" customHeight="1">
      <c r="A5" s="391"/>
      <c r="B5" s="382"/>
      <c r="C5" s="383"/>
      <c r="D5" s="384"/>
      <c r="E5" s="385"/>
      <c r="F5" s="386"/>
      <c r="G5" s="387"/>
    </row>
    <row r="6" spans="1:7" s="5" customFormat="1" ht="15" customHeight="1">
      <c r="A6" s="391" t="s">
        <v>1268</v>
      </c>
      <c r="B6" s="388"/>
      <c r="C6" s="389" t="s">
        <v>1354</v>
      </c>
      <c r="D6" s="384" t="s">
        <v>1284</v>
      </c>
      <c r="E6" s="385">
        <v>1</v>
      </c>
      <c r="F6" s="386"/>
      <c r="G6" s="390">
        <f>E6*F6</f>
        <v>0</v>
      </c>
    </row>
    <row r="7" spans="1:7" s="5" customFormat="1" ht="30" customHeight="1">
      <c r="A7" s="391" t="s">
        <v>1270</v>
      </c>
      <c r="B7" s="622"/>
      <c r="C7" s="623" t="s">
        <v>575</v>
      </c>
      <c r="D7" s="624" t="s">
        <v>1284</v>
      </c>
      <c r="E7" s="625">
        <v>1</v>
      </c>
      <c r="F7" s="626"/>
      <c r="G7" s="627">
        <f>E7*F7</f>
        <v>0</v>
      </c>
    </row>
    <row r="8" spans="1:7" s="5" customFormat="1" ht="30" customHeight="1">
      <c r="A8" s="391" t="s">
        <v>1271</v>
      </c>
      <c r="B8" s="622"/>
      <c r="C8" s="623" t="s">
        <v>1923</v>
      </c>
      <c r="D8" s="624" t="s">
        <v>1284</v>
      </c>
      <c r="E8" s="625">
        <v>1</v>
      </c>
      <c r="F8" s="626"/>
      <c r="G8" s="627">
        <f>E8*F8</f>
        <v>0</v>
      </c>
    </row>
    <row r="9" spans="1:7" s="25" customFormat="1" ht="15" customHeight="1">
      <c r="A9" s="391"/>
      <c r="B9" s="628"/>
      <c r="C9" s="629" t="s">
        <v>1267</v>
      </c>
      <c r="D9" s="624"/>
      <c r="E9" s="625"/>
      <c r="F9" s="626"/>
      <c r="G9" s="630">
        <f>SUM(G5:G8)</f>
        <v>0</v>
      </c>
    </row>
    <row r="10" spans="1:7" s="25" customFormat="1" ht="12">
      <c r="A10" s="392"/>
      <c r="B10" s="9"/>
      <c r="C10" s="10"/>
      <c r="D10" s="4"/>
      <c r="E10" s="8"/>
      <c r="F10" s="23"/>
      <c r="G10" s="24"/>
    </row>
    <row r="11" spans="1:7" s="25" customFormat="1" ht="12">
      <c r="A11" s="392"/>
      <c r="B11" s="11"/>
      <c r="C11" s="12"/>
      <c r="D11" s="4"/>
      <c r="E11" s="8"/>
      <c r="F11" s="23"/>
      <c r="G11" s="24"/>
    </row>
    <row r="12" spans="1:7" s="25" customFormat="1" ht="12">
      <c r="A12" s="392"/>
      <c r="B12" s="11"/>
      <c r="C12" s="12"/>
      <c r="D12" s="4"/>
      <c r="E12" s="8"/>
      <c r="F12" s="23"/>
      <c r="G12" s="24"/>
    </row>
    <row r="13" spans="1:7" s="25" customFormat="1" ht="12" customHeight="1">
      <c r="A13" s="392"/>
      <c r="B13" s="11"/>
      <c r="C13" s="10"/>
      <c r="D13" s="4"/>
      <c r="E13" s="8"/>
      <c r="F13" s="23"/>
      <c r="G13" s="24"/>
    </row>
    <row r="14" spans="1:7" s="25" customFormat="1" ht="12">
      <c r="A14" s="392"/>
      <c r="B14" s="11"/>
      <c r="C14" s="10"/>
      <c r="D14" s="4"/>
      <c r="E14" s="8"/>
      <c r="F14" s="23"/>
      <c r="G14" s="24"/>
    </row>
    <row r="15" spans="1:7" s="25" customFormat="1" ht="12">
      <c r="A15" s="392"/>
      <c r="B15" s="11"/>
      <c r="D15" s="4"/>
      <c r="E15" s="8"/>
      <c r="F15" s="23"/>
      <c r="G15" s="24"/>
    </row>
    <row r="16" spans="1:7" s="25" customFormat="1" ht="12">
      <c r="A16" s="392"/>
      <c r="B16" s="9"/>
      <c r="C16" s="10"/>
      <c r="D16" s="4"/>
      <c r="E16" s="8"/>
      <c r="F16" s="23"/>
      <c r="G16" s="24"/>
    </row>
    <row r="17" spans="1:7" s="25" customFormat="1" ht="12">
      <c r="A17" s="392"/>
      <c r="B17" s="6"/>
      <c r="C17" s="7"/>
      <c r="D17" s="4"/>
      <c r="E17" s="8"/>
      <c r="F17" s="23"/>
      <c r="G17" s="24"/>
    </row>
    <row r="18" spans="1:7" s="25" customFormat="1" ht="12">
      <c r="A18" s="392"/>
      <c r="B18" s="11"/>
      <c r="C18" s="10"/>
      <c r="D18" s="4"/>
      <c r="E18" s="8"/>
      <c r="F18" s="23"/>
      <c r="G18" s="24"/>
    </row>
    <row r="19" spans="1:7" s="25" customFormat="1" ht="12">
      <c r="A19" s="392"/>
      <c r="B19" s="11"/>
      <c r="C19" s="10"/>
      <c r="D19" s="4"/>
      <c r="E19" s="8"/>
      <c r="F19" s="23"/>
      <c r="G19" s="24"/>
    </row>
    <row r="20" spans="1:7" s="25" customFormat="1" ht="12">
      <c r="A20" s="392"/>
      <c r="B20" s="11"/>
      <c r="C20" s="10"/>
      <c r="D20" s="4"/>
      <c r="E20" s="8"/>
      <c r="F20" s="23"/>
      <c r="G20" s="24"/>
    </row>
    <row r="21" spans="1:7" s="25" customFormat="1" ht="12">
      <c r="A21" s="392"/>
      <c r="B21" s="9"/>
      <c r="C21" s="10"/>
      <c r="D21" s="4"/>
      <c r="E21" s="8"/>
      <c r="F21" s="23"/>
      <c r="G21" s="24"/>
    </row>
    <row r="22" spans="1:7" s="25" customFormat="1" ht="6" customHeight="1">
      <c r="A22" s="392"/>
      <c r="B22" s="9"/>
      <c r="C22" s="7"/>
      <c r="D22" s="4"/>
      <c r="E22" s="8"/>
      <c r="F22" s="23"/>
      <c r="G22" s="24"/>
    </row>
    <row r="23" spans="1:7" s="25" customFormat="1" ht="12">
      <c r="A23" s="392"/>
      <c r="B23" s="9"/>
      <c r="C23" s="26"/>
      <c r="D23" s="4"/>
      <c r="E23" s="8"/>
      <c r="F23" s="23"/>
      <c r="G23" s="27"/>
    </row>
    <row r="24" spans="1:7" s="25" customFormat="1" ht="12.75" customHeight="1">
      <c r="A24" s="392"/>
      <c r="B24" s="9"/>
      <c r="C24" s="10"/>
      <c r="D24" s="4"/>
      <c r="E24" s="8"/>
      <c r="F24" s="23"/>
      <c r="G24" s="24"/>
    </row>
    <row r="25" spans="1:7" s="25" customFormat="1" ht="12.75">
      <c r="A25" s="392"/>
      <c r="B25" s="11"/>
      <c r="C25" s="3"/>
      <c r="D25" s="4"/>
      <c r="E25" s="8"/>
      <c r="F25" s="28"/>
      <c r="G25" s="29"/>
    </row>
    <row r="26" spans="1:7" s="25" customFormat="1" ht="12">
      <c r="A26" s="392"/>
      <c r="B26" s="11"/>
      <c r="C26" s="10"/>
      <c r="D26" s="4"/>
      <c r="E26" s="8"/>
      <c r="F26" s="23"/>
      <c r="G26" s="24"/>
    </row>
    <row r="27" spans="1:7" s="25" customFormat="1" ht="12">
      <c r="A27" s="392"/>
      <c r="B27" s="11"/>
      <c r="C27" s="10"/>
      <c r="D27" s="4"/>
      <c r="E27" s="8"/>
      <c r="F27" s="23"/>
      <c r="G27" s="24"/>
    </row>
    <row r="28" spans="1:7" s="25" customFormat="1" ht="13.5" customHeight="1">
      <c r="A28" s="392"/>
      <c r="B28" s="9"/>
      <c r="C28" s="10"/>
      <c r="D28" s="4"/>
      <c r="E28" s="8"/>
      <c r="F28" s="23"/>
      <c r="G28" s="24"/>
    </row>
    <row r="29" spans="1:7" s="25" customFormat="1" ht="12">
      <c r="A29" s="392"/>
      <c r="B29" s="9"/>
      <c r="C29" s="10"/>
      <c r="D29" s="4"/>
      <c r="E29" s="8"/>
      <c r="F29" s="23"/>
      <c r="G29" s="24"/>
    </row>
    <row r="30" spans="1:7" s="25" customFormat="1" ht="12">
      <c r="A30" s="392"/>
      <c r="B30" s="9"/>
      <c r="C30" s="10"/>
      <c r="D30" s="4"/>
      <c r="E30" s="8"/>
      <c r="F30" s="23"/>
      <c r="G30" s="30"/>
    </row>
    <row r="31" spans="1:7" s="25" customFormat="1" ht="12">
      <c r="A31" s="392"/>
      <c r="B31" s="9"/>
      <c r="C31" s="10"/>
      <c r="D31" s="4"/>
      <c r="E31" s="8"/>
      <c r="F31" s="23"/>
      <c r="G31" s="24"/>
    </row>
    <row r="32" spans="1:7" s="25" customFormat="1" ht="12">
      <c r="A32" s="392"/>
      <c r="B32" s="9"/>
      <c r="C32" s="10"/>
      <c r="D32" s="4"/>
      <c r="E32" s="8"/>
      <c r="F32" s="23"/>
      <c r="G32" s="24"/>
    </row>
    <row r="33" spans="1:7" s="25" customFormat="1" ht="12">
      <c r="A33" s="392"/>
      <c r="B33" s="9"/>
      <c r="C33" s="10"/>
      <c r="D33" s="4"/>
      <c r="E33" s="8"/>
      <c r="F33" s="23"/>
      <c r="G33" s="24"/>
    </row>
    <row r="34" spans="1:7" s="25" customFormat="1" ht="12">
      <c r="A34" s="392"/>
      <c r="B34" s="9"/>
      <c r="C34" s="10"/>
      <c r="D34" s="4"/>
      <c r="E34" s="8"/>
      <c r="F34" s="23"/>
      <c r="G34" s="24"/>
    </row>
    <row r="35" spans="1:7" s="25" customFormat="1" ht="12">
      <c r="A35" s="392"/>
      <c r="B35" s="9"/>
      <c r="C35" s="10"/>
      <c r="D35" s="4"/>
      <c r="E35" s="8"/>
      <c r="F35" s="23"/>
      <c r="G35" s="24"/>
    </row>
    <row r="36" spans="1:7" s="25" customFormat="1" ht="12">
      <c r="A36" s="392"/>
      <c r="B36" s="9"/>
      <c r="C36" s="10"/>
      <c r="D36" s="4"/>
      <c r="E36" s="8"/>
      <c r="F36" s="23"/>
      <c r="G36" s="24" t="str">
        <f aca="true" t="shared" si="0" ref="G36:G99">IF(AND(E36&gt;0,F36&gt;0),ROUND(E36*F36,0)," ")</f>
        <v> </v>
      </c>
    </row>
    <row r="37" spans="1:7" s="25" customFormat="1" ht="12">
      <c r="A37" s="392"/>
      <c r="B37" s="9"/>
      <c r="C37" s="10"/>
      <c r="D37" s="4"/>
      <c r="E37" s="8"/>
      <c r="F37" s="23"/>
      <c r="G37" s="24" t="str">
        <f t="shared" si="0"/>
        <v> </v>
      </c>
    </row>
    <row r="38" spans="1:7" s="25" customFormat="1" ht="12">
      <c r="A38" s="392"/>
      <c r="B38" s="9"/>
      <c r="C38" s="10"/>
      <c r="D38" s="4"/>
      <c r="E38" s="8"/>
      <c r="F38" s="23"/>
      <c r="G38" s="24" t="str">
        <f t="shared" si="0"/>
        <v> </v>
      </c>
    </row>
    <row r="39" spans="1:7" s="25" customFormat="1" ht="12">
      <c r="A39" s="392"/>
      <c r="B39" s="9"/>
      <c r="C39" s="10"/>
      <c r="D39" s="4"/>
      <c r="E39" s="8"/>
      <c r="F39" s="23"/>
      <c r="G39" s="24" t="str">
        <f t="shared" si="0"/>
        <v> </v>
      </c>
    </row>
    <row r="40" spans="1:7" s="25" customFormat="1" ht="12">
      <c r="A40" s="392"/>
      <c r="B40" s="9"/>
      <c r="C40" s="10"/>
      <c r="D40" s="4"/>
      <c r="E40" s="8"/>
      <c r="F40" s="23"/>
      <c r="G40" s="24" t="str">
        <f t="shared" si="0"/>
        <v> </v>
      </c>
    </row>
    <row r="41" spans="1:7" s="25" customFormat="1" ht="12">
      <c r="A41" s="392"/>
      <c r="B41" s="9"/>
      <c r="C41" s="10"/>
      <c r="D41" s="4"/>
      <c r="E41" s="8"/>
      <c r="F41" s="23"/>
      <c r="G41" s="24" t="str">
        <f t="shared" si="0"/>
        <v> </v>
      </c>
    </row>
    <row r="42" spans="1:7" s="25" customFormat="1" ht="12">
      <c r="A42" s="392"/>
      <c r="B42" s="9"/>
      <c r="C42" s="10"/>
      <c r="D42" s="4"/>
      <c r="E42" s="8"/>
      <c r="F42" s="23"/>
      <c r="G42" s="24" t="str">
        <f t="shared" si="0"/>
        <v> </v>
      </c>
    </row>
    <row r="43" spans="1:7" s="25" customFormat="1" ht="12">
      <c r="A43" s="392"/>
      <c r="B43" s="9"/>
      <c r="C43" s="10"/>
      <c r="D43" s="4"/>
      <c r="E43" s="8"/>
      <c r="F43" s="23"/>
      <c r="G43" s="24" t="str">
        <f t="shared" si="0"/>
        <v> </v>
      </c>
    </row>
    <row r="44" spans="1:7" s="25" customFormat="1" ht="12">
      <c r="A44" s="392"/>
      <c r="B44" s="9"/>
      <c r="C44" s="10"/>
      <c r="D44" s="4"/>
      <c r="E44" s="8"/>
      <c r="F44" s="23"/>
      <c r="G44" s="24" t="str">
        <f t="shared" si="0"/>
        <v> </v>
      </c>
    </row>
    <row r="45" spans="1:7" s="25" customFormat="1" ht="12">
      <c r="A45" s="392"/>
      <c r="B45" s="9"/>
      <c r="C45" s="10"/>
      <c r="D45" s="4"/>
      <c r="E45" s="8"/>
      <c r="F45" s="23"/>
      <c r="G45" s="24" t="str">
        <f t="shared" si="0"/>
        <v> </v>
      </c>
    </row>
    <row r="46" spans="1:7" s="25" customFormat="1" ht="12">
      <c r="A46" s="392"/>
      <c r="B46" s="9"/>
      <c r="C46" s="10"/>
      <c r="D46" s="4"/>
      <c r="E46" s="8"/>
      <c r="F46" s="23"/>
      <c r="G46" s="24" t="str">
        <f t="shared" si="0"/>
        <v> </v>
      </c>
    </row>
    <row r="47" spans="1:7" s="25" customFormat="1" ht="12">
      <c r="A47" s="392"/>
      <c r="B47" s="9"/>
      <c r="C47" s="10"/>
      <c r="D47" s="4"/>
      <c r="E47" s="8"/>
      <c r="F47" s="23"/>
      <c r="G47" s="24" t="str">
        <f t="shared" si="0"/>
        <v> </v>
      </c>
    </row>
    <row r="48" spans="1:7" s="25" customFormat="1" ht="12">
      <c r="A48" s="392"/>
      <c r="B48" s="9"/>
      <c r="C48" s="10"/>
      <c r="D48" s="4"/>
      <c r="E48" s="8"/>
      <c r="F48" s="23"/>
      <c r="G48" s="24" t="str">
        <f t="shared" si="0"/>
        <v> </v>
      </c>
    </row>
    <row r="49" spans="1:7" s="25" customFormat="1" ht="12">
      <c r="A49" s="392"/>
      <c r="B49" s="9"/>
      <c r="C49" s="10"/>
      <c r="D49" s="4"/>
      <c r="E49" s="8"/>
      <c r="F49" s="23"/>
      <c r="G49" s="24" t="str">
        <f t="shared" si="0"/>
        <v> </v>
      </c>
    </row>
    <row r="50" spans="1:7" s="25" customFormat="1" ht="12">
      <c r="A50" s="392"/>
      <c r="B50" s="9"/>
      <c r="C50" s="10"/>
      <c r="D50" s="4"/>
      <c r="E50" s="8"/>
      <c r="F50" s="23"/>
      <c r="G50" s="24" t="str">
        <f t="shared" si="0"/>
        <v> </v>
      </c>
    </row>
    <row r="51" spans="1:7" s="25" customFormat="1" ht="12">
      <c r="A51" s="392"/>
      <c r="B51" s="9"/>
      <c r="C51" s="10"/>
      <c r="D51" s="4"/>
      <c r="E51" s="8"/>
      <c r="F51" s="23"/>
      <c r="G51" s="24" t="str">
        <f t="shared" si="0"/>
        <v> </v>
      </c>
    </row>
    <row r="52" spans="1:7" s="25" customFormat="1" ht="12">
      <c r="A52" s="392"/>
      <c r="B52" s="9"/>
      <c r="C52" s="10"/>
      <c r="D52" s="4"/>
      <c r="E52" s="8"/>
      <c r="F52" s="23"/>
      <c r="G52" s="24" t="str">
        <f t="shared" si="0"/>
        <v> </v>
      </c>
    </row>
    <row r="53" spans="1:7" s="25" customFormat="1" ht="12">
      <c r="A53" s="392"/>
      <c r="B53" s="9"/>
      <c r="C53" s="10"/>
      <c r="D53" s="4"/>
      <c r="E53" s="8"/>
      <c r="F53" s="23"/>
      <c r="G53" s="24" t="str">
        <f t="shared" si="0"/>
        <v> </v>
      </c>
    </row>
    <row r="54" spans="1:7" s="25" customFormat="1" ht="12">
      <c r="A54" s="392"/>
      <c r="B54" s="9"/>
      <c r="C54" s="10"/>
      <c r="D54" s="4"/>
      <c r="E54" s="8"/>
      <c r="F54" s="23"/>
      <c r="G54" s="24" t="str">
        <f t="shared" si="0"/>
        <v> </v>
      </c>
    </row>
    <row r="55" spans="1:7" s="25" customFormat="1" ht="12">
      <c r="A55" s="392"/>
      <c r="B55" s="9"/>
      <c r="C55" s="10"/>
      <c r="D55" s="4"/>
      <c r="E55" s="8"/>
      <c r="F55" s="23"/>
      <c r="G55" s="24" t="str">
        <f t="shared" si="0"/>
        <v> </v>
      </c>
    </row>
    <row r="56" spans="1:7" s="25" customFormat="1" ht="12">
      <c r="A56" s="392"/>
      <c r="B56" s="9"/>
      <c r="C56" s="10"/>
      <c r="D56" s="4"/>
      <c r="E56" s="8"/>
      <c r="F56" s="23"/>
      <c r="G56" s="24" t="str">
        <f t="shared" si="0"/>
        <v> </v>
      </c>
    </row>
    <row r="57" spans="1:7" s="25" customFormat="1" ht="13.5" customHeight="1">
      <c r="A57" s="392"/>
      <c r="B57" s="9"/>
      <c r="C57" s="10"/>
      <c r="D57" s="4"/>
      <c r="E57" s="8"/>
      <c r="F57" s="23"/>
      <c r="G57" s="24" t="str">
        <f t="shared" si="0"/>
        <v> </v>
      </c>
    </row>
    <row r="58" spans="1:7" s="25" customFormat="1" ht="12">
      <c r="A58" s="392"/>
      <c r="B58" s="9"/>
      <c r="C58" s="10"/>
      <c r="D58" s="4"/>
      <c r="E58" s="8"/>
      <c r="F58" s="23"/>
      <c r="G58" s="24" t="str">
        <f t="shared" si="0"/>
        <v> </v>
      </c>
    </row>
    <row r="59" spans="1:7" s="25" customFormat="1" ht="12">
      <c r="A59" s="392"/>
      <c r="B59" s="9"/>
      <c r="C59" s="10"/>
      <c r="D59" s="4"/>
      <c r="E59" s="8"/>
      <c r="F59" s="23"/>
      <c r="G59" s="24" t="str">
        <f t="shared" si="0"/>
        <v> </v>
      </c>
    </row>
    <row r="60" spans="1:7" s="25" customFormat="1" ht="12">
      <c r="A60" s="392"/>
      <c r="B60" s="9"/>
      <c r="C60" s="10"/>
      <c r="D60" s="4"/>
      <c r="E60" s="8"/>
      <c r="F60" s="23"/>
      <c r="G60" s="24" t="str">
        <f t="shared" si="0"/>
        <v> </v>
      </c>
    </row>
    <row r="61" spans="1:7" s="25" customFormat="1" ht="12">
      <c r="A61" s="392"/>
      <c r="B61" s="9"/>
      <c r="C61" s="10"/>
      <c r="D61" s="4"/>
      <c r="E61" s="8"/>
      <c r="F61" s="23"/>
      <c r="G61" s="24" t="str">
        <f t="shared" si="0"/>
        <v> </v>
      </c>
    </row>
    <row r="62" spans="1:7" s="25" customFormat="1" ht="12">
      <c r="A62" s="392"/>
      <c r="B62" s="9"/>
      <c r="C62" s="10"/>
      <c r="D62" s="4"/>
      <c r="E62" s="8"/>
      <c r="F62" s="23"/>
      <c r="G62" s="24" t="str">
        <f t="shared" si="0"/>
        <v> </v>
      </c>
    </row>
    <row r="63" spans="1:7" s="25" customFormat="1" ht="12">
      <c r="A63" s="392"/>
      <c r="B63" s="9"/>
      <c r="C63" s="10"/>
      <c r="D63" s="4"/>
      <c r="E63" s="8"/>
      <c r="F63" s="23"/>
      <c r="G63" s="24" t="str">
        <f t="shared" si="0"/>
        <v> </v>
      </c>
    </row>
    <row r="64" spans="1:7" s="25" customFormat="1" ht="12">
      <c r="A64" s="392"/>
      <c r="B64" s="9"/>
      <c r="C64" s="10"/>
      <c r="D64" s="4"/>
      <c r="E64" s="8"/>
      <c r="F64" s="23"/>
      <c r="G64" s="24" t="str">
        <f t="shared" si="0"/>
        <v> </v>
      </c>
    </row>
    <row r="65" spans="1:7" s="25" customFormat="1" ht="12">
      <c r="A65" s="392"/>
      <c r="B65" s="9"/>
      <c r="C65" s="10"/>
      <c r="D65" s="4"/>
      <c r="E65" s="8"/>
      <c r="F65" s="23"/>
      <c r="G65" s="24" t="str">
        <f t="shared" si="0"/>
        <v> </v>
      </c>
    </row>
    <row r="66" spans="1:7" s="25" customFormat="1" ht="12">
      <c r="A66" s="392"/>
      <c r="B66" s="9"/>
      <c r="C66" s="10"/>
      <c r="D66" s="4"/>
      <c r="E66" s="8"/>
      <c r="F66" s="23"/>
      <c r="G66" s="24" t="str">
        <f t="shared" si="0"/>
        <v> </v>
      </c>
    </row>
    <row r="67" spans="1:7" s="25" customFormat="1" ht="12">
      <c r="A67" s="392"/>
      <c r="B67" s="9"/>
      <c r="C67" s="10"/>
      <c r="D67" s="4"/>
      <c r="E67" s="8"/>
      <c r="F67" s="23"/>
      <c r="G67" s="24" t="str">
        <f t="shared" si="0"/>
        <v> </v>
      </c>
    </row>
    <row r="68" spans="1:7" s="25" customFormat="1" ht="12.75" customHeight="1">
      <c r="A68" s="392"/>
      <c r="B68" s="9"/>
      <c r="C68" s="10"/>
      <c r="D68" s="4"/>
      <c r="E68" s="8"/>
      <c r="F68" s="23"/>
      <c r="G68" s="24" t="str">
        <f t="shared" si="0"/>
        <v> </v>
      </c>
    </row>
    <row r="69" spans="1:7" s="25" customFormat="1" ht="12">
      <c r="A69" s="392"/>
      <c r="B69" s="9"/>
      <c r="C69" s="10"/>
      <c r="D69" s="4"/>
      <c r="E69" s="8"/>
      <c r="F69" s="23"/>
      <c r="G69" s="24" t="str">
        <f t="shared" si="0"/>
        <v> </v>
      </c>
    </row>
    <row r="70" spans="1:7" s="25" customFormat="1" ht="12">
      <c r="A70" s="392"/>
      <c r="B70" s="9"/>
      <c r="C70" s="10"/>
      <c r="D70" s="4"/>
      <c r="E70" s="8"/>
      <c r="F70" s="23"/>
      <c r="G70" s="24" t="str">
        <f t="shared" si="0"/>
        <v> </v>
      </c>
    </row>
    <row r="71" spans="1:7" s="25" customFormat="1" ht="12">
      <c r="A71" s="392"/>
      <c r="B71" s="9"/>
      <c r="C71" s="10"/>
      <c r="D71" s="4"/>
      <c r="E71" s="8"/>
      <c r="F71" s="23"/>
      <c r="G71" s="24" t="str">
        <f t="shared" si="0"/>
        <v> </v>
      </c>
    </row>
    <row r="72" spans="1:7" s="25" customFormat="1" ht="12">
      <c r="A72" s="392"/>
      <c r="B72" s="9"/>
      <c r="C72" s="10"/>
      <c r="D72" s="4"/>
      <c r="E72" s="8"/>
      <c r="F72" s="23"/>
      <c r="G72" s="24" t="str">
        <f t="shared" si="0"/>
        <v> </v>
      </c>
    </row>
    <row r="73" spans="1:7" s="25" customFormat="1" ht="12">
      <c r="A73" s="392"/>
      <c r="B73" s="9"/>
      <c r="C73" s="10"/>
      <c r="D73" s="4"/>
      <c r="E73" s="8"/>
      <c r="F73" s="23"/>
      <c r="G73" s="24" t="str">
        <f t="shared" si="0"/>
        <v> </v>
      </c>
    </row>
    <row r="74" spans="1:7" s="25" customFormat="1" ht="12">
      <c r="A74" s="392"/>
      <c r="B74" s="9"/>
      <c r="C74" s="10"/>
      <c r="D74" s="4"/>
      <c r="E74" s="8"/>
      <c r="F74" s="23"/>
      <c r="G74" s="24" t="str">
        <f t="shared" si="0"/>
        <v> </v>
      </c>
    </row>
    <row r="75" spans="1:7" s="25" customFormat="1" ht="12">
      <c r="A75" s="392"/>
      <c r="B75" s="9"/>
      <c r="C75" s="10"/>
      <c r="D75" s="4"/>
      <c r="E75" s="8"/>
      <c r="F75" s="23"/>
      <c r="G75" s="24" t="str">
        <f t="shared" si="0"/>
        <v> </v>
      </c>
    </row>
    <row r="76" spans="1:7" s="25" customFormat="1" ht="12">
      <c r="A76" s="392"/>
      <c r="B76" s="9"/>
      <c r="C76" s="10"/>
      <c r="D76" s="4"/>
      <c r="E76" s="8"/>
      <c r="F76" s="23"/>
      <c r="G76" s="24" t="str">
        <f t="shared" si="0"/>
        <v> </v>
      </c>
    </row>
    <row r="77" spans="1:7" s="25" customFormat="1" ht="12">
      <c r="A77" s="392"/>
      <c r="B77" s="9"/>
      <c r="C77" s="10"/>
      <c r="D77" s="4"/>
      <c r="E77" s="8"/>
      <c r="F77" s="23"/>
      <c r="G77" s="24" t="str">
        <f t="shared" si="0"/>
        <v> </v>
      </c>
    </row>
    <row r="78" spans="1:7" s="25" customFormat="1" ht="12">
      <c r="A78" s="392"/>
      <c r="B78" s="9"/>
      <c r="C78" s="10"/>
      <c r="D78" s="4"/>
      <c r="E78" s="8"/>
      <c r="F78" s="23"/>
      <c r="G78" s="24" t="str">
        <f t="shared" si="0"/>
        <v> </v>
      </c>
    </row>
    <row r="79" spans="1:7" s="25" customFormat="1" ht="13.5" customHeight="1">
      <c r="A79" s="392"/>
      <c r="B79" s="9"/>
      <c r="C79" s="10"/>
      <c r="D79" s="4"/>
      <c r="E79" s="8"/>
      <c r="F79" s="23"/>
      <c r="G79" s="24" t="str">
        <f t="shared" si="0"/>
        <v> </v>
      </c>
    </row>
    <row r="80" spans="1:7" s="25" customFormat="1" ht="12">
      <c r="A80" s="392"/>
      <c r="B80" s="9"/>
      <c r="C80" s="10"/>
      <c r="D80" s="4"/>
      <c r="E80" s="8"/>
      <c r="F80" s="23"/>
      <c r="G80" s="24" t="str">
        <f t="shared" si="0"/>
        <v> </v>
      </c>
    </row>
    <row r="81" spans="1:7" s="25" customFormat="1" ht="12">
      <c r="A81" s="392"/>
      <c r="B81" s="9"/>
      <c r="C81" s="10"/>
      <c r="D81" s="4"/>
      <c r="E81" s="8"/>
      <c r="F81" s="23"/>
      <c r="G81" s="24" t="str">
        <f t="shared" si="0"/>
        <v> </v>
      </c>
    </row>
    <row r="82" spans="1:7" s="25" customFormat="1" ht="12">
      <c r="A82" s="392"/>
      <c r="B82" s="9"/>
      <c r="C82" s="10"/>
      <c r="D82" s="4"/>
      <c r="E82" s="8"/>
      <c r="F82" s="23"/>
      <c r="G82" s="24" t="str">
        <f t="shared" si="0"/>
        <v> </v>
      </c>
    </row>
    <row r="83" spans="1:7" s="25" customFormat="1" ht="12">
      <c r="A83" s="392"/>
      <c r="B83" s="9"/>
      <c r="C83" s="10"/>
      <c r="D83" s="4"/>
      <c r="E83" s="8"/>
      <c r="F83" s="23"/>
      <c r="G83" s="24" t="str">
        <f t="shared" si="0"/>
        <v> </v>
      </c>
    </row>
    <row r="84" spans="1:7" s="25" customFormat="1" ht="12">
      <c r="A84" s="392"/>
      <c r="B84" s="9"/>
      <c r="C84" s="10"/>
      <c r="D84" s="4"/>
      <c r="E84" s="8"/>
      <c r="F84" s="23"/>
      <c r="G84" s="24" t="str">
        <f t="shared" si="0"/>
        <v> </v>
      </c>
    </row>
    <row r="85" spans="1:7" s="25" customFormat="1" ht="12">
      <c r="A85" s="392"/>
      <c r="B85" s="9"/>
      <c r="C85" s="10"/>
      <c r="D85" s="4"/>
      <c r="E85" s="8"/>
      <c r="F85" s="23"/>
      <c r="G85" s="24" t="str">
        <f t="shared" si="0"/>
        <v> </v>
      </c>
    </row>
    <row r="86" spans="1:7" s="25" customFormat="1" ht="12">
      <c r="A86" s="392"/>
      <c r="B86" s="9"/>
      <c r="C86" s="10"/>
      <c r="D86" s="4"/>
      <c r="E86" s="8"/>
      <c r="F86" s="23"/>
      <c r="G86" s="24" t="str">
        <f t="shared" si="0"/>
        <v> </v>
      </c>
    </row>
    <row r="87" spans="1:7" s="25" customFormat="1" ht="14.25" customHeight="1">
      <c r="A87" s="392"/>
      <c r="B87" s="9"/>
      <c r="C87" s="10"/>
      <c r="D87" s="4"/>
      <c r="E87" s="8"/>
      <c r="F87" s="23"/>
      <c r="G87" s="24" t="str">
        <f t="shared" si="0"/>
        <v> </v>
      </c>
    </row>
    <row r="88" spans="1:7" s="25" customFormat="1" ht="12">
      <c r="A88" s="392"/>
      <c r="B88" s="9"/>
      <c r="C88" s="10"/>
      <c r="D88" s="4"/>
      <c r="E88" s="8"/>
      <c r="F88" s="23"/>
      <c r="G88" s="24" t="str">
        <f t="shared" si="0"/>
        <v> </v>
      </c>
    </row>
    <row r="89" spans="1:7" s="25" customFormat="1" ht="12">
      <c r="A89" s="392"/>
      <c r="B89" s="9"/>
      <c r="C89" s="10"/>
      <c r="D89" s="4"/>
      <c r="E89" s="8"/>
      <c r="F89" s="23"/>
      <c r="G89" s="24" t="str">
        <f t="shared" si="0"/>
        <v> </v>
      </c>
    </row>
    <row r="90" spans="1:7" s="25" customFormat="1" ht="12">
      <c r="A90" s="392"/>
      <c r="B90" s="9"/>
      <c r="C90" s="10"/>
      <c r="D90" s="4"/>
      <c r="E90" s="8"/>
      <c r="F90" s="23"/>
      <c r="G90" s="24" t="str">
        <f t="shared" si="0"/>
        <v> </v>
      </c>
    </row>
    <row r="91" spans="1:7" s="25" customFormat="1" ht="12">
      <c r="A91" s="392"/>
      <c r="B91" s="9"/>
      <c r="C91" s="10"/>
      <c r="D91" s="4"/>
      <c r="E91" s="8"/>
      <c r="F91" s="23"/>
      <c r="G91" s="24" t="str">
        <f t="shared" si="0"/>
        <v> </v>
      </c>
    </row>
    <row r="92" spans="1:7" s="25" customFormat="1" ht="12">
      <c r="A92" s="392"/>
      <c r="B92" s="9"/>
      <c r="C92" s="10"/>
      <c r="D92" s="4"/>
      <c r="E92" s="8"/>
      <c r="F92" s="23"/>
      <c r="G92" s="24" t="str">
        <f t="shared" si="0"/>
        <v> </v>
      </c>
    </row>
    <row r="93" spans="1:7" s="25" customFormat="1" ht="12">
      <c r="A93" s="392"/>
      <c r="B93" s="9"/>
      <c r="C93" s="10"/>
      <c r="D93" s="4"/>
      <c r="E93" s="8"/>
      <c r="F93" s="23"/>
      <c r="G93" s="24" t="str">
        <f t="shared" si="0"/>
        <v> </v>
      </c>
    </row>
    <row r="94" spans="1:7" s="25" customFormat="1" ht="12">
      <c r="A94" s="392"/>
      <c r="B94" s="9"/>
      <c r="C94" s="10"/>
      <c r="D94" s="4"/>
      <c r="E94" s="8"/>
      <c r="F94" s="23"/>
      <c r="G94" s="24" t="str">
        <f t="shared" si="0"/>
        <v> </v>
      </c>
    </row>
    <row r="95" spans="1:7" s="25" customFormat="1" ht="12">
      <c r="A95" s="392"/>
      <c r="B95" s="9"/>
      <c r="C95" s="10"/>
      <c r="D95" s="4"/>
      <c r="E95" s="8"/>
      <c r="F95" s="23"/>
      <c r="G95" s="24" t="str">
        <f t="shared" si="0"/>
        <v> </v>
      </c>
    </row>
    <row r="96" spans="1:7" s="25" customFormat="1" ht="12" customHeight="1">
      <c r="A96" s="392"/>
      <c r="B96" s="9"/>
      <c r="C96" s="10"/>
      <c r="D96" s="4"/>
      <c r="E96" s="8"/>
      <c r="F96" s="23"/>
      <c r="G96" s="24" t="str">
        <f t="shared" si="0"/>
        <v> </v>
      </c>
    </row>
    <row r="97" spans="1:7" s="25" customFormat="1" ht="12">
      <c r="A97" s="392"/>
      <c r="B97" s="9"/>
      <c r="C97" s="10"/>
      <c r="D97" s="4"/>
      <c r="E97" s="8"/>
      <c r="F97" s="23"/>
      <c r="G97" s="24" t="str">
        <f t="shared" si="0"/>
        <v> </v>
      </c>
    </row>
    <row r="98" spans="1:7" s="25" customFormat="1" ht="12">
      <c r="A98" s="392"/>
      <c r="B98" s="9"/>
      <c r="C98" s="10"/>
      <c r="D98" s="4"/>
      <c r="E98" s="8"/>
      <c r="F98" s="23"/>
      <c r="G98" s="24" t="str">
        <f t="shared" si="0"/>
        <v> </v>
      </c>
    </row>
    <row r="99" spans="1:7" s="25" customFormat="1" ht="12">
      <c r="A99" s="392"/>
      <c r="B99" s="9"/>
      <c r="C99" s="10"/>
      <c r="D99" s="4"/>
      <c r="E99" s="8"/>
      <c r="F99" s="23"/>
      <c r="G99" s="24" t="str">
        <f t="shared" si="0"/>
        <v> </v>
      </c>
    </row>
    <row r="100" spans="1:7" s="25" customFormat="1" ht="12">
      <c r="A100" s="392"/>
      <c r="B100" s="9"/>
      <c r="C100" s="10"/>
      <c r="D100" s="4"/>
      <c r="E100" s="8"/>
      <c r="F100" s="23"/>
      <c r="G100" s="24" t="str">
        <f aca="true" t="shared" si="1" ref="G100:G163">IF(AND(E100&gt;0,F100&gt;0),ROUND(E100*F100,0)," ")</f>
        <v> </v>
      </c>
    </row>
    <row r="101" spans="1:7" s="25" customFormat="1" ht="12">
      <c r="A101" s="392"/>
      <c r="B101" s="9"/>
      <c r="C101" s="10"/>
      <c r="D101" s="4"/>
      <c r="E101" s="8"/>
      <c r="F101" s="23"/>
      <c r="G101" s="24" t="str">
        <f t="shared" si="1"/>
        <v> </v>
      </c>
    </row>
    <row r="102" spans="1:7" s="25" customFormat="1" ht="12">
      <c r="A102" s="392"/>
      <c r="B102" s="9"/>
      <c r="C102" s="10"/>
      <c r="D102" s="4"/>
      <c r="E102" s="8"/>
      <c r="F102" s="23"/>
      <c r="G102" s="24" t="str">
        <f t="shared" si="1"/>
        <v> </v>
      </c>
    </row>
    <row r="103" spans="1:7" s="25" customFormat="1" ht="12">
      <c r="A103" s="392"/>
      <c r="B103" s="9"/>
      <c r="C103" s="10"/>
      <c r="D103" s="4"/>
      <c r="E103" s="8"/>
      <c r="F103" s="23"/>
      <c r="G103" s="24" t="str">
        <f t="shared" si="1"/>
        <v> </v>
      </c>
    </row>
    <row r="104" spans="1:7" s="25" customFormat="1" ht="11.25" customHeight="1">
      <c r="A104" s="392"/>
      <c r="B104" s="9"/>
      <c r="C104" s="10"/>
      <c r="D104" s="4"/>
      <c r="E104" s="8"/>
      <c r="F104" s="23"/>
      <c r="G104" s="24" t="str">
        <f t="shared" si="1"/>
        <v> </v>
      </c>
    </row>
    <row r="105" spans="1:7" s="25" customFormat="1" ht="12">
      <c r="A105" s="392"/>
      <c r="B105" s="9"/>
      <c r="C105" s="10"/>
      <c r="D105" s="4"/>
      <c r="E105" s="8"/>
      <c r="F105" s="23"/>
      <c r="G105" s="24" t="str">
        <f t="shared" si="1"/>
        <v> </v>
      </c>
    </row>
    <row r="106" spans="1:7" s="25" customFormat="1" ht="12">
      <c r="A106" s="392"/>
      <c r="B106" s="9"/>
      <c r="C106" s="10"/>
      <c r="D106" s="4"/>
      <c r="E106" s="8"/>
      <c r="F106" s="23"/>
      <c r="G106" s="24" t="str">
        <f t="shared" si="1"/>
        <v> </v>
      </c>
    </row>
    <row r="107" spans="1:7" s="25" customFormat="1" ht="12">
      <c r="A107" s="392"/>
      <c r="B107" s="9"/>
      <c r="C107" s="10"/>
      <c r="D107" s="4"/>
      <c r="E107" s="8"/>
      <c r="F107" s="23"/>
      <c r="G107" s="24" t="str">
        <f t="shared" si="1"/>
        <v> </v>
      </c>
    </row>
    <row r="108" spans="1:7" s="25" customFormat="1" ht="12">
      <c r="A108" s="392"/>
      <c r="B108" s="9"/>
      <c r="C108" s="10"/>
      <c r="D108" s="4"/>
      <c r="E108" s="8"/>
      <c r="F108" s="23"/>
      <c r="G108" s="24" t="str">
        <f t="shared" si="1"/>
        <v> </v>
      </c>
    </row>
    <row r="109" spans="1:7" s="25" customFormat="1" ht="12">
      <c r="A109" s="392"/>
      <c r="B109" s="9"/>
      <c r="C109" s="10"/>
      <c r="D109" s="4"/>
      <c r="E109" s="8"/>
      <c r="F109" s="23"/>
      <c r="G109" s="24" t="str">
        <f t="shared" si="1"/>
        <v> </v>
      </c>
    </row>
    <row r="110" spans="1:7" s="25" customFormat="1" ht="12">
      <c r="A110" s="392"/>
      <c r="B110" s="9"/>
      <c r="C110" s="10"/>
      <c r="D110" s="4"/>
      <c r="E110" s="8"/>
      <c r="F110" s="23"/>
      <c r="G110" s="24" t="str">
        <f t="shared" si="1"/>
        <v> </v>
      </c>
    </row>
    <row r="111" spans="1:7" s="25" customFormat="1" ht="12">
      <c r="A111" s="392"/>
      <c r="B111" s="9"/>
      <c r="C111" s="10"/>
      <c r="D111" s="4"/>
      <c r="E111" s="8"/>
      <c r="F111" s="23"/>
      <c r="G111" s="24" t="str">
        <f t="shared" si="1"/>
        <v> </v>
      </c>
    </row>
    <row r="112" spans="1:7" s="25" customFormat="1" ht="12">
      <c r="A112" s="392"/>
      <c r="B112" s="9"/>
      <c r="C112" s="10"/>
      <c r="D112" s="4"/>
      <c r="E112" s="8"/>
      <c r="F112" s="23"/>
      <c r="G112" s="24" t="str">
        <f t="shared" si="1"/>
        <v> </v>
      </c>
    </row>
    <row r="113" spans="1:7" s="25" customFormat="1" ht="12">
      <c r="A113" s="392"/>
      <c r="B113" s="9"/>
      <c r="C113" s="10"/>
      <c r="D113" s="4"/>
      <c r="E113" s="8"/>
      <c r="F113" s="23"/>
      <c r="G113" s="24" t="str">
        <f t="shared" si="1"/>
        <v> </v>
      </c>
    </row>
    <row r="114" spans="1:7" s="25" customFormat="1" ht="12">
      <c r="A114" s="392"/>
      <c r="B114" s="9"/>
      <c r="C114" s="10"/>
      <c r="D114" s="4"/>
      <c r="E114" s="8"/>
      <c r="F114" s="23"/>
      <c r="G114" s="24" t="str">
        <f t="shared" si="1"/>
        <v> </v>
      </c>
    </row>
    <row r="115" spans="1:7" s="25" customFormat="1" ht="12">
      <c r="A115" s="392"/>
      <c r="B115" s="9"/>
      <c r="C115" s="10"/>
      <c r="D115" s="4"/>
      <c r="E115" s="8"/>
      <c r="F115" s="23"/>
      <c r="G115" s="24" t="str">
        <f t="shared" si="1"/>
        <v> </v>
      </c>
    </row>
    <row r="116" spans="1:7" s="25" customFormat="1" ht="12">
      <c r="A116" s="392"/>
      <c r="B116" s="9"/>
      <c r="C116" s="10"/>
      <c r="D116" s="4"/>
      <c r="E116" s="8"/>
      <c r="F116" s="23"/>
      <c r="G116" s="24" t="str">
        <f t="shared" si="1"/>
        <v> </v>
      </c>
    </row>
    <row r="117" spans="1:7" s="25" customFormat="1" ht="12">
      <c r="A117" s="392"/>
      <c r="B117" s="9"/>
      <c r="C117" s="10"/>
      <c r="D117" s="4"/>
      <c r="E117" s="8"/>
      <c r="F117" s="23"/>
      <c r="G117" s="24" t="str">
        <f t="shared" si="1"/>
        <v> </v>
      </c>
    </row>
    <row r="118" spans="1:7" s="25" customFormat="1" ht="12">
      <c r="A118" s="392"/>
      <c r="B118" s="9"/>
      <c r="C118" s="10"/>
      <c r="D118" s="4"/>
      <c r="E118" s="8"/>
      <c r="F118" s="23"/>
      <c r="G118" s="24" t="str">
        <f t="shared" si="1"/>
        <v> </v>
      </c>
    </row>
    <row r="119" spans="1:7" s="25" customFormat="1" ht="12">
      <c r="A119" s="392"/>
      <c r="B119" s="9"/>
      <c r="C119" s="10"/>
      <c r="D119" s="4"/>
      <c r="E119" s="8"/>
      <c r="F119" s="23"/>
      <c r="G119" s="24" t="str">
        <f t="shared" si="1"/>
        <v> </v>
      </c>
    </row>
    <row r="120" spans="1:7" s="25" customFormat="1" ht="12">
      <c r="A120" s="392"/>
      <c r="B120" s="9"/>
      <c r="C120" s="10"/>
      <c r="D120" s="4"/>
      <c r="E120" s="8"/>
      <c r="F120" s="23"/>
      <c r="G120" s="24" t="str">
        <f t="shared" si="1"/>
        <v> </v>
      </c>
    </row>
    <row r="121" spans="1:7" s="25" customFormat="1" ht="12">
      <c r="A121" s="392"/>
      <c r="B121" s="9"/>
      <c r="C121" s="10"/>
      <c r="D121" s="4"/>
      <c r="E121" s="8"/>
      <c r="F121" s="23"/>
      <c r="G121" s="24" t="str">
        <f t="shared" si="1"/>
        <v> </v>
      </c>
    </row>
    <row r="122" spans="1:7" s="25" customFormat="1" ht="12">
      <c r="A122" s="392"/>
      <c r="B122" s="9"/>
      <c r="C122" s="10"/>
      <c r="D122" s="4"/>
      <c r="E122" s="8"/>
      <c r="F122" s="23"/>
      <c r="G122" s="24" t="str">
        <f t="shared" si="1"/>
        <v> </v>
      </c>
    </row>
    <row r="123" spans="1:7" s="25" customFormat="1" ht="12">
      <c r="A123" s="392"/>
      <c r="B123" s="9"/>
      <c r="C123" s="10"/>
      <c r="D123" s="4"/>
      <c r="E123" s="8"/>
      <c r="F123" s="23"/>
      <c r="G123" s="24" t="str">
        <f t="shared" si="1"/>
        <v> </v>
      </c>
    </row>
    <row r="124" spans="1:7" s="25" customFormat="1" ht="12">
      <c r="A124" s="392"/>
      <c r="B124" s="9"/>
      <c r="C124" s="10"/>
      <c r="D124" s="4"/>
      <c r="E124" s="8"/>
      <c r="F124" s="23"/>
      <c r="G124" s="24" t="str">
        <f t="shared" si="1"/>
        <v> </v>
      </c>
    </row>
    <row r="125" spans="1:7" s="25" customFormat="1" ht="12">
      <c r="A125" s="392"/>
      <c r="B125" s="9"/>
      <c r="C125" s="10"/>
      <c r="D125" s="4"/>
      <c r="E125" s="8"/>
      <c r="F125" s="23"/>
      <c r="G125" s="24" t="str">
        <f t="shared" si="1"/>
        <v> </v>
      </c>
    </row>
    <row r="126" spans="1:7" s="25" customFormat="1" ht="12">
      <c r="A126" s="392"/>
      <c r="B126" s="9"/>
      <c r="C126" s="10"/>
      <c r="D126" s="4"/>
      <c r="E126" s="8"/>
      <c r="F126" s="23"/>
      <c r="G126" s="24" t="str">
        <f t="shared" si="1"/>
        <v> </v>
      </c>
    </row>
    <row r="127" spans="1:7" s="25" customFormat="1" ht="12">
      <c r="A127" s="392"/>
      <c r="B127" s="9"/>
      <c r="C127" s="10"/>
      <c r="D127" s="4"/>
      <c r="E127" s="8"/>
      <c r="F127" s="23"/>
      <c r="G127" s="24" t="str">
        <f t="shared" si="1"/>
        <v> </v>
      </c>
    </row>
    <row r="128" spans="1:7" s="25" customFormat="1" ht="12">
      <c r="A128" s="392"/>
      <c r="B128" s="9"/>
      <c r="C128" s="10"/>
      <c r="D128" s="4"/>
      <c r="E128" s="8"/>
      <c r="F128" s="23"/>
      <c r="G128" s="24" t="str">
        <f t="shared" si="1"/>
        <v> </v>
      </c>
    </row>
    <row r="129" spans="1:7" s="25" customFormat="1" ht="12">
      <c r="A129" s="392"/>
      <c r="B129" s="9"/>
      <c r="C129" s="10"/>
      <c r="D129" s="4"/>
      <c r="E129" s="8"/>
      <c r="F129" s="23"/>
      <c r="G129" s="24" t="str">
        <f t="shared" si="1"/>
        <v> </v>
      </c>
    </row>
    <row r="130" spans="1:7" s="25" customFormat="1" ht="12">
      <c r="A130" s="392"/>
      <c r="B130" s="9"/>
      <c r="C130" s="10"/>
      <c r="D130" s="4"/>
      <c r="E130" s="8"/>
      <c r="F130" s="23"/>
      <c r="G130" s="24" t="str">
        <f t="shared" si="1"/>
        <v> </v>
      </c>
    </row>
    <row r="131" spans="1:7" s="25" customFormat="1" ht="12">
      <c r="A131" s="392"/>
      <c r="B131" s="9"/>
      <c r="C131" s="10"/>
      <c r="D131" s="4"/>
      <c r="E131" s="8"/>
      <c r="F131" s="23"/>
      <c r="G131" s="24" t="str">
        <f t="shared" si="1"/>
        <v> </v>
      </c>
    </row>
    <row r="132" spans="1:7" s="25" customFormat="1" ht="12">
      <c r="A132" s="392"/>
      <c r="B132" s="9"/>
      <c r="C132" s="10"/>
      <c r="D132" s="4"/>
      <c r="E132" s="8"/>
      <c r="F132" s="23"/>
      <c r="G132" s="24" t="str">
        <f t="shared" si="1"/>
        <v> </v>
      </c>
    </row>
    <row r="133" spans="1:7" s="25" customFormat="1" ht="12">
      <c r="A133" s="392"/>
      <c r="B133" s="9"/>
      <c r="C133" s="10"/>
      <c r="D133" s="4"/>
      <c r="E133" s="8"/>
      <c r="F133" s="23"/>
      <c r="G133" s="24" t="str">
        <f t="shared" si="1"/>
        <v> </v>
      </c>
    </row>
    <row r="134" spans="1:7" s="25" customFormat="1" ht="12">
      <c r="A134" s="392"/>
      <c r="B134" s="9"/>
      <c r="C134" s="10"/>
      <c r="D134" s="4"/>
      <c r="E134" s="8"/>
      <c r="F134" s="23"/>
      <c r="G134" s="24" t="str">
        <f t="shared" si="1"/>
        <v> </v>
      </c>
    </row>
    <row r="135" spans="1:7" s="25" customFormat="1" ht="12">
      <c r="A135" s="392"/>
      <c r="B135" s="9"/>
      <c r="C135" s="10"/>
      <c r="D135" s="4"/>
      <c r="E135" s="8"/>
      <c r="F135" s="23"/>
      <c r="G135" s="24" t="str">
        <f t="shared" si="1"/>
        <v> </v>
      </c>
    </row>
    <row r="136" spans="1:7" s="25" customFormat="1" ht="12">
      <c r="A136" s="392"/>
      <c r="B136" s="9"/>
      <c r="C136" s="10"/>
      <c r="D136" s="4"/>
      <c r="E136" s="8"/>
      <c r="F136" s="23"/>
      <c r="G136" s="24" t="str">
        <f t="shared" si="1"/>
        <v> </v>
      </c>
    </row>
    <row r="137" spans="1:7" s="25" customFormat="1" ht="12">
      <c r="A137" s="392"/>
      <c r="B137" s="9"/>
      <c r="C137" s="10"/>
      <c r="D137" s="4"/>
      <c r="E137" s="8"/>
      <c r="F137" s="23"/>
      <c r="G137" s="24" t="str">
        <f t="shared" si="1"/>
        <v> </v>
      </c>
    </row>
    <row r="138" spans="1:7" s="25" customFormat="1" ht="12">
      <c r="A138" s="392"/>
      <c r="B138" s="9"/>
      <c r="C138" s="10"/>
      <c r="D138" s="4"/>
      <c r="E138" s="8"/>
      <c r="F138" s="23"/>
      <c r="G138" s="24" t="str">
        <f t="shared" si="1"/>
        <v> </v>
      </c>
    </row>
    <row r="139" spans="1:7" s="25" customFormat="1" ht="12">
      <c r="A139" s="392"/>
      <c r="B139" s="9"/>
      <c r="C139" s="10"/>
      <c r="D139" s="4"/>
      <c r="E139" s="8"/>
      <c r="F139" s="23"/>
      <c r="G139" s="24" t="str">
        <f t="shared" si="1"/>
        <v> </v>
      </c>
    </row>
    <row r="140" spans="1:7" s="25" customFormat="1" ht="12">
      <c r="A140" s="392"/>
      <c r="B140" s="9"/>
      <c r="C140" s="10"/>
      <c r="D140" s="4"/>
      <c r="E140" s="8"/>
      <c r="F140" s="23"/>
      <c r="G140" s="24" t="str">
        <f t="shared" si="1"/>
        <v> </v>
      </c>
    </row>
    <row r="141" spans="1:7" s="25" customFormat="1" ht="12">
      <c r="A141" s="392"/>
      <c r="B141" s="9"/>
      <c r="C141" s="10"/>
      <c r="D141" s="4"/>
      <c r="E141" s="8"/>
      <c r="F141" s="23"/>
      <c r="G141" s="24" t="str">
        <f t="shared" si="1"/>
        <v> </v>
      </c>
    </row>
    <row r="142" spans="1:7" s="25" customFormat="1" ht="12">
      <c r="A142" s="392"/>
      <c r="B142" s="9"/>
      <c r="C142" s="10"/>
      <c r="D142" s="4"/>
      <c r="E142" s="8"/>
      <c r="F142" s="23"/>
      <c r="G142" s="24" t="str">
        <f t="shared" si="1"/>
        <v> </v>
      </c>
    </row>
    <row r="143" spans="1:7" s="25" customFormat="1" ht="12">
      <c r="A143" s="392"/>
      <c r="B143" s="9"/>
      <c r="C143" s="10"/>
      <c r="D143" s="4"/>
      <c r="E143" s="8"/>
      <c r="F143" s="23"/>
      <c r="G143" s="24" t="str">
        <f t="shared" si="1"/>
        <v> </v>
      </c>
    </row>
    <row r="144" spans="1:7" s="25" customFormat="1" ht="12">
      <c r="A144" s="392"/>
      <c r="B144" s="9"/>
      <c r="C144" s="10"/>
      <c r="D144" s="4"/>
      <c r="E144" s="8"/>
      <c r="F144" s="23"/>
      <c r="G144" s="24" t="str">
        <f t="shared" si="1"/>
        <v> </v>
      </c>
    </row>
    <row r="145" spans="1:7" s="25" customFormat="1" ht="12">
      <c r="A145" s="392"/>
      <c r="B145" s="9"/>
      <c r="C145" s="10"/>
      <c r="D145" s="4"/>
      <c r="E145" s="8"/>
      <c r="F145" s="23"/>
      <c r="G145" s="24" t="str">
        <f t="shared" si="1"/>
        <v> </v>
      </c>
    </row>
    <row r="146" spans="1:7" s="25" customFormat="1" ht="12">
      <c r="A146" s="392"/>
      <c r="B146" s="9"/>
      <c r="C146" s="10"/>
      <c r="D146" s="4"/>
      <c r="E146" s="8"/>
      <c r="F146" s="23"/>
      <c r="G146" s="24" t="str">
        <f t="shared" si="1"/>
        <v> </v>
      </c>
    </row>
    <row r="147" spans="1:7" s="25" customFormat="1" ht="12">
      <c r="A147" s="392"/>
      <c r="B147" s="9"/>
      <c r="C147" s="10"/>
      <c r="D147" s="4"/>
      <c r="E147" s="8"/>
      <c r="F147" s="23"/>
      <c r="G147" s="24" t="str">
        <f t="shared" si="1"/>
        <v> </v>
      </c>
    </row>
    <row r="148" spans="1:7" s="25" customFormat="1" ht="12">
      <c r="A148" s="392"/>
      <c r="B148" s="9"/>
      <c r="C148" s="10"/>
      <c r="D148" s="4"/>
      <c r="E148" s="8"/>
      <c r="F148" s="23"/>
      <c r="G148" s="24" t="str">
        <f t="shared" si="1"/>
        <v> </v>
      </c>
    </row>
    <row r="149" spans="1:7" s="25" customFormat="1" ht="12">
      <c r="A149" s="392"/>
      <c r="B149" s="9"/>
      <c r="C149" s="10"/>
      <c r="D149" s="4"/>
      <c r="E149" s="8"/>
      <c r="F149" s="23"/>
      <c r="G149" s="24" t="str">
        <f t="shared" si="1"/>
        <v> </v>
      </c>
    </row>
    <row r="150" spans="1:7" s="25" customFormat="1" ht="12">
      <c r="A150" s="392"/>
      <c r="B150" s="9"/>
      <c r="C150" s="10"/>
      <c r="D150" s="4"/>
      <c r="E150" s="8"/>
      <c r="F150" s="23"/>
      <c r="G150" s="24" t="str">
        <f t="shared" si="1"/>
        <v> </v>
      </c>
    </row>
    <row r="151" spans="1:7" s="25" customFormat="1" ht="12">
      <c r="A151" s="392"/>
      <c r="B151" s="9"/>
      <c r="C151" s="10"/>
      <c r="D151" s="4"/>
      <c r="E151" s="8"/>
      <c r="F151" s="23"/>
      <c r="G151" s="24" t="str">
        <f t="shared" si="1"/>
        <v> </v>
      </c>
    </row>
    <row r="152" spans="1:7" s="25" customFormat="1" ht="12">
      <c r="A152" s="392"/>
      <c r="B152" s="9"/>
      <c r="C152" s="10"/>
      <c r="D152" s="4"/>
      <c r="E152" s="8"/>
      <c r="F152" s="23"/>
      <c r="G152" s="24" t="str">
        <f t="shared" si="1"/>
        <v> </v>
      </c>
    </row>
    <row r="153" spans="1:7" s="25" customFormat="1" ht="12">
      <c r="A153" s="392"/>
      <c r="B153" s="9"/>
      <c r="C153" s="10"/>
      <c r="D153" s="4"/>
      <c r="E153" s="8"/>
      <c r="F153" s="23"/>
      <c r="G153" s="24" t="str">
        <f t="shared" si="1"/>
        <v> </v>
      </c>
    </row>
    <row r="154" spans="1:7" s="25" customFormat="1" ht="12">
      <c r="A154" s="392"/>
      <c r="B154" s="9"/>
      <c r="C154" s="10"/>
      <c r="D154" s="4"/>
      <c r="E154" s="8"/>
      <c r="F154" s="23"/>
      <c r="G154" s="24" t="str">
        <f t="shared" si="1"/>
        <v> </v>
      </c>
    </row>
    <row r="155" spans="1:7" s="25" customFormat="1" ht="12">
      <c r="A155" s="392"/>
      <c r="B155" s="9"/>
      <c r="C155" s="10"/>
      <c r="D155" s="4"/>
      <c r="E155" s="8"/>
      <c r="F155" s="23"/>
      <c r="G155" s="24" t="str">
        <f t="shared" si="1"/>
        <v> </v>
      </c>
    </row>
    <row r="156" spans="1:7" s="25" customFormat="1" ht="12">
      <c r="A156" s="392"/>
      <c r="B156" s="9"/>
      <c r="C156" s="10"/>
      <c r="D156" s="4"/>
      <c r="E156" s="8"/>
      <c r="F156" s="23"/>
      <c r="G156" s="24" t="str">
        <f t="shared" si="1"/>
        <v> </v>
      </c>
    </row>
    <row r="157" spans="1:7" s="25" customFormat="1" ht="12">
      <c r="A157" s="392"/>
      <c r="B157" s="9"/>
      <c r="C157" s="10"/>
      <c r="D157" s="4"/>
      <c r="E157" s="8"/>
      <c r="F157" s="23"/>
      <c r="G157" s="24" t="str">
        <f t="shared" si="1"/>
        <v> </v>
      </c>
    </row>
    <row r="158" spans="1:7" s="25" customFormat="1" ht="12">
      <c r="A158" s="392"/>
      <c r="B158" s="9"/>
      <c r="C158" s="10"/>
      <c r="D158" s="4"/>
      <c r="E158" s="8"/>
      <c r="F158" s="23"/>
      <c r="G158" s="24" t="str">
        <f t="shared" si="1"/>
        <v> </v>
      </c>
    </row>
    <row r="159" spans="1:7" s="25" customFormat="1" ht="12">
      <c r="A159" s="392"/>
      <c r="B159" s="9"/>
      <c r="C159" s="10"/>
      <c r="D159" s="4"/>
      <c r="E159" s="8"/>
      <c r="F159" s="23"/>
      <c r="G159" s="24" t="str">
        <f t="shared" si="1"/>
        <v> </v>
      </c>
    </row>
    <row r="160" spans="1:7" s="25" customFormat="1" ht="12">
      <c r="A160" s="392"/>
      <c r="B160" s="9"/>
      <c r="C160" s="10"/>
      <c r="D160" s="4"/>
      <c r="E160" s="8"/>
      <c r="F160" s="23"/>
      <c r="G160" s="24" t="str">
        <f t="shared" si="1"/>
        <v> </v>
      </c>
    </row>
    <row r="161" spans="1:7" s="25" customFormat="1" ht="12">
      <c r="A161" s="392"/>
      <c r="B161" s="9"/>
      <c r="C161" s="10"/>
      <c r="D161" s="4"/>
      <c r="E161" s="8"/>
      <c r="F161" s="23"/>
      <c r="G161" s="24" t="str">
        <f t="shared" si="1"/>
        <v> </v>
      </c>
    </row>
    <row r="162" spans="1:7" s="25" customFormat="1" ht="12">
      <c r="A162" s="392"/>
      <c r="B162" s="9"/>
      <c r="C162" s="10"/>
      <c r="D162" s="4"/>
      <c r="E162" s="8"/>
      <c r="F162" s="23"/>
      <c r="G162" s="24" t="str">
        <f t="shared" si="1"/>
        <v> </v>
      </c>
    </row>
    <row r="163" spans="1:7" s="25" customFormat="1" ht="12">
      <c r="A163" s="392"/>
      <c r="B163" s="9"/>
      <c r="C163" s="10"/>
      <c r="D163" s="4"/>
      <c r="E163" s="8"/>
      <c r="F163" s="23"/>
      <c r="G163" s="24" t="str">
        <f t="shared" si="1"/>
        <v> </v>
      </c>
    </row>
    <row r="164" spans="1:7" s="25" customFormat="1" ht="12">
      <c r="A164" s="392"/>
      <c r="B164" s="9"/>
      <c r="C164" s="10"/>
      <c r="D164" s="4"/>
      <c r="E164" s="8"/>
      <c r="F164" s="23"/>
      <c r="G164" s="24" t="str">
        <f aca="true" t="shared" si="2" ref="G164:G227">IF(AND(E164&gt;0,F164&gt;0),ROUND(E164*F164,0)," ")</f>
        <v> </v>
      </c>
    </row>
    <row r="165" spans="1:7" s="25" customFormat="1" ht="12">
      <c r="A165" s="392"/>
      <c r="B165" s="9"/>
      <c r="C165" s="10"/>
      <c r="D165" s="4"/>
      <c r="E165" s="8"/>
      <c r="F165" s="23"/>
      <c r="G165" s="24" t="str">
        <f t="shared" si="2"/>
        <v> </v>
      </c>
    </row>
    <row r="166" spans="1:7" s="25" customFormat="1" ht="12">
      <c r="A166" s="392"/>
      <c r="B166" s="9"/>
      <c r="C166" s="10"/>
      <c r="D166" s="4"/>
      <c r="E166" s="8"/>
      <c r="F166" s="23"/>
      <c r="G166" s="24" t="str">
        <f t="shared" si="2"/>
        <v> </v>
      </c>
    </row>
    <row r="167" spans="1:7" s="25" customFormat="1" ht="12">
      <c r="A167" s="392"/>
      <c r="B167" s="9"/>
      <c r="C167" s="10"/>
      <c r="D167" s="4"/>
      <c r="E167" s="8"/>
      <c r="F167" s="23"/>
      <c r="G167" s="24" t="str">
        <f t="shared" si="2"/>
        <v> </v>
      </c>
    </row>
    <row r="168" spans="1:7" s="25" customFormat="1" ht="12">
      <c r="A168" s="392"/>
      <c r="B168" s="9"/>
      <c r="C168" s="10"/>
      <c r="D168" s="4"/>
      <c r="E168" s="8"/>
      <c r="F168" s="23"/>
      <c r="G168" s="24" t="str">
        <f t="shared" si="2"/>
        <v> </v>
      </c>
    </row>
    <row r="169" spans="1:7" s="25" customFormat="1" ht="12">
      <c r="A169" s="392"/>
      <c r="B169" s="9"/>
      <c r="C169" s="10"/>
      <c r="D169" s="4"/>
      <c r="E169" s="8"/>
      <c r="F169" s="23"/>
      <c r="G169" s="24" t="str">
        <f t="shared" si="2"/>
        <v> </v>
      </c>
    </row>
    <row r="170" spans="1:7" s="25" customFormat="1" ht="12">
      <c r="A170" s="392"/>
      <c r="B170" s="9"/>
      <c r="C170" s="10"/>
      <c r="D170" s="4"/>
      <c r="E170" s="8"/>
      <c r="F170" s="23"/>
      <c r="G170" s="24" t="str">
        <f t="shared" si="2"/>
        <v> </v>
      </c>
    </row>
    <row r="171" spans="1:7" s="25" customFormat="1" ht="12">
      <c r="A171" s="392"/>
      <c r="B171" s="9"/>
      <c r="C171" s="10"/>
      <c r="D171" s="4"/>
      <c r="E171" s="8"/>
      <c r="F171" s="23"/>
      <c r="G171" s="24" t="str">
        <f t="shared" si="2"/>
        <v> </v>
      </c>
    </row>
    <row r="172" spans="1:7" s="25" customFormat="1" ht="12">
      <c r="A172" s="392"/>
      <c r="B172" s="9"/>
      <c r="C172" s="10"/>
      <c r="D172" s="4"/>
      <c r="E172" s="8"/>
      <c r="F172" s="23"/>
      <c r="G172" s="24" t="str">
        <f t="shared" si="2"/>
        <v> </v>
      </c>
    </row>
    <row r="173" spans="1:7" s="25" customFormat="1" ht="12">
      <c r="A173" s="392"/>
      <c r="B173" s="9"/>
      <c r="C173" s="10"/>
      <c r="D173" s="4"/>
      <c r="E173" s="8"/>
      <c r="F173" s="23"/>
      <c r="G173" s="24" t="str">
        <f t="shared" si="2"/>
        <v> </v>
      </c>
    </row>
    <row r="174" spans="1:7" s="25" customFormat="1" ht="12">
      <c r="A174" s="392"/>
      <c r="B174" s="9"/>
      <c r="C174" s="10"/>
      <c r="D174" s="4"/>
      <c r="E174" s="8"/>
      <c r="F174" s="23"/>
      <c r="G174" s="24" t="str">
        <f t="shared" si="2"/>
        <v> </v>
      </c>
    </row>
    <row r="175" spans="1:7" s="25" customFormat="1" ht="12">
      <c r="A175" s="392"/>
      <c r="B175" s="9"/>
      <c r="C175" s="10"/>
      <c r="D175" s="4"/>
      <c r="E175" s="8"/>
      <c r="F175" s="23"/>
      <c r="G175" s="24" t="str">
        <f t="shared" si="2"/>
        <v> </v>
      </c>
    </row>
    <row r="176" spans="1:7" s="25" customFormat="1" ht="12">
      <c r="A176" s="392"/>
      <c r="B176" s="9"/>
      <c r="C176" s="10"/>
      <c r="D176" s="4"/>
      <c r="E176" s="8"/>
      <c r="F176" s="23"/>
      <c r="G176" s="24" t="str">
        <f t="shared" si="2"/>
        <v> </v>
      </c>
    </row>
    <row r="177" spans="1:7" s="25" customFormat="1" ht="12">
      <c r="A177" s="392"/>
      <c r="B177" s="9"/>
      <c r="C177" s="10"/>
      <c r="D177" s="4"/>
      <c r="E177" s="8"/>
      <c r="F177" s="23"/>
      <c r="G177" s="24" t="str">
        <f t="shared" si="2"/>
        <v> </v>
      </c>
    </row>
    <row r="178" spans="1:7" s="25" customFormat="1" ht="12">
      <c r="A178" s="392"/>
      <c r="B178" s="9"/>
      <c r="C178" s="10"/>
      <c r="D178" s="4"/>
      <c r="E178" s="8"/>
      <c r="F178" s="23"/>
      <c r="G178" s="24" t="str">
        <f t="shared" si="2"/>
        <v> </v>
      </c>
    </row>
    <row r="179" spans="1:7" s="25" customFormat="1" ht="12">
      <c r="A179" s="392"/>
      <c r="B179" s="9"/>
      <c r="C179" s="10"/>
      <c r="D179" s="4"/>
      <c r="E179" s="8"/>
      <c r="F179" s="23"/>
      <c r="G179" s="24" t="str">
        <f t="shared" si="2"/>
        <v> </v>
      </c>
    </row>
    <row r="180" spans="1:7" s="25" customFormat="1" ht="12">
      <c r="A180" s="392"/>
      <c r="B180" s="9"/>
      <c r="C180" s="10"/>
      <c r="D180" s="4"/>
      <c r="E180" s="8"/>
      <c r="F180" s="23"/>
      <c r="G180" s="24" t="str">
        <f t="shared" si="2"/>
        <v> </v>
      </c>
    </row>
    <row r="181" spans="1:7" s="25" customFormat="1" ht="12">
      <c r="A181" s="392"/>
      <c r="B181" s="9"/>
      <c r="C181" s="10"/>
      <c r="D181" s="4"/>
      <c r="E181" s="8"/>
      <c r="F181" s="23"/>
      <c r="G181" s="24" t="str">
        <f t="shared" si="2"/>
        <v> </v>
      </c>
    </row>
    <row r="182" spans="1:7" s="25" customFormat="1" ht="12">
      <c r="A182" s="392"/>
      <c r="B182" s="9"/>
      <c r="C182" s="10"/>
      <c r="D182" s="4"/>
      <c r="E182" s="8"/>
      <c r="F182" s="23"/>
      <c r="G182" s="24" t="str">
        <f t="shared" si="2"/>
        <v> </v>
      </c>
    </row>
    <row r="183" spans="1:7" s="25" customFormat="1" ht="12">
      <c r="A183" s="392"/>
      <c r="B183" s="9"/>
      <c r="C183" s="10"/>
      <c r="D183" s="4"/>
      <c r="E183" s="8"/>
      <c r="F183" s="23"/>
      <c r="G183" s="24" t="str">
        <f t="shared" si="2"/>
        <v> </v>
      </c>
    </row>
    <row r="184" spans="1:7" s="25" customFormat="1" ht="12">
      <c r="A184" s="392"/>
      <c r="B184" s="9"/>
      <c r="C184" s="10"/>
      <c r="D184" s="4"/>
      <c r="E184" s="8"/>
      <c r="F184" s="23"/>
      <c r="G184" s="24" t="str">
        <f t="shared" si="2"/>
        <v> </v>
      </c>
    </row>
    <row r="185" spans="1:7" s="25" customFormat="1" ht="12">
      <c r="A185" s="392"/>
      <c r="B185" s="9"/>
      <c r="C185" s="10"/>
      <c r="D185" s="4"/>
      <c r="E185" s="8"/>
      <c r="F185" s="23"/>
      <c r="G185" s="24" t="str">
        <f t="shared" si="2"/>
        <v> </v>
      </c>
    </row>
    <row r="186" spans="1:7" s="25" customFormat="1" ht="12">
      <c r="A186" s="392"/>
      <c r="B186" s="9"/>
      <c r="C186" s="10"/>
      <c r="D186" s="4"/>
      <c r="E186" s="8"/>
      <c r="F186" s="23"/>
      <c r="G186" s="24" t="str">
        <f t="shared" si="2"/>
        <v> </v>
      </c>
    </row>
    <row r="187" spans="1:7" s="25" customFormat="1" ht="12">
      <c r="A187" s="392"/>
      <c r="B187" s="9"/>
      <c r="C187" s="10"/>
      <c r="D187" s="4"/>
      <c r="E187" s="8"/>
      <c r="F187" s="23"/>
      <c r="G187" s="24" t="str">
        <f t="shared" si="2"/>
        <v> </v>
      </c>
    </row>
    <row r="188" spans="1:7" s="25" customFormat="1" ht="12">
      <c r="A188" s="392"/>
      <c r="B188" s="9"/>
      <c r="C188" s="10"/>
      <c r="D188" s="4"/>
      <c r="E188" s="8"/>
      <c r="F188" s="23"/>
      <c r="G188" s="24" t="str">
        <f t="shared" si="2"/>
        <v> </v>
      </c>
    </row>
    <row r="189" spans="1:7" s="25" customFormat="1" ht="12">
      <c r="A189" s="392"/>
      <c r="B189" s="9"/>
      <c r="C189" s="10"/>
      <c r="D189" s="4"/>
      <c r="E189" s="8"/>
      <c r="F189" s="23"/>
      <c r="G189" s="24" t="str">
        <f t="shared" si="2"/>
        <v> </v>
      </c>
    </row>
    <row r="190" spans="1:7" s="25" customFormat="1" ht="12">
      <c r="A190" s="392"/>
      <c r="B190" s="9"/>
      <c r="C190" s="10"/>
      <c r="D190" s="4"/>
      <c r="E190" s="8"/>
      <c r="F190" s="23"/>
      <c r="G190" s="24" t="str">
        <f t="shared" si="2"/>
        <v> </v>
      </c>
    </row>
    <row r="191" spans="1:7" s="25" customFormat="1" ht="12">
      <c r="A191" s="392"/>
      <c r="B191" s="9"/>
      <c r="C191" s="10"/>
      <c r="D191" s="4"/>
      <c r="E191" s="8"/>
      <c r="F191" s="23"/>
      <c r="G191" s="24" t="str">
        <f t="shared" si="2"/>
        <v> </v>
      </c>
    </row>
    <row r="192" spans="1:7" s="25" customFormat="1" ht="12">
      <c r="A192" s="392"/>
      <c r="B192" s="9"/>
      <c r="C192" s="10"/>
      <c r="D192" s="4"/>
      <c r="E192" s="8"/>
      <c r="F192" s="23"/>
      <c r="G192" s="24" t="str">
        <f t="shared" si="2"/>
        <v> </v>
      </c>
    </row>
    <row r="193" spans="1:7" s="25" customFormat="1" ht="12">
      <c r="A193" s="392"/>
      <c r="B193" s="9"/>
      <c r="C193" s="10"/>
      <c r="D193" s="4"/>
      <c r="E193" s="8"/>
      <c r="F193" s="23"/>
      <c r="G193" s="24" t="str">
        <f t="shared" si="2"/>
        <v> </v>
      </c>
    </row>
    <row r="194" spans="1:7" s="25" customFormat="1" ht="12">
      <c r="A194" s="392"/>
      <c r="B194" s="9"/>
      <c r="C194" s="10"/>
      <c r="D194" s="4"/>
      <c r="E194" s="8"/>
      <c r="F194" s="23"/>
      <c r="G194" s="24" t="str">
        <f t="shared" si="2"/>
        <v> </v>
      </c>
    </row>
    <row r="195" spans="1:7" s="25" customFormat="1" ht="12">
      <c r="A195" s="392"/>
      <c r="B195" s="9"/>
      <c r="C195" s="10"/>
      <c r="D195" s="4"/>
      <c r="E195" s="8"/>
      <c r="F195" s="23"/>
      <c r="G195" s="24" t="str">
        <f t="shared" si="2"/>
        <v> </v>
      </c>
    </row>
    <row r="196" spans="1:7" s="25" customFormat="1" ht="12">
      <c r="A196" s="392"/>
      <c r="B196" s="9"/>
      <c r="C196" s="10"/>
      <c r="D196" s="4"/>
      <c r="E196" s="8"/>
      <c r="F196" s="23"/>
      <c r="G196" s="24" t="str">
        <f t="shared" si="2"/>
        <v> </v>
      </c>
    </row>
    <row r="197" spans="1:7" s="25" customFormat="1" ht="12">
      <c r="A197" s="392"/>
      <c r="B197" s="9"/>
      <c r="C197" s="10"/>
      <c r="D197" s="4"/>
      <c r="E197" s="8"/>
      <c r="F197" s="23"/>
      <c r="G197" s="24" t="str">
        <f t="shared" si="2"/>
        <v> </v>
      </c>
    </row>
    <row r="198" spans="1:7" s="25" customFormat="1" ht="12">
      <c r="A198" s="392"/>
      <c r="B198" s="9"/>
      <c r="C198" s="10"/>
      <c r="D198" s="4"/>
      <c r="E198" s="8"/>
      <c r="F198" s="23"/>
      <c r="G198" s="24" t="str">
        <f t="shared" si="2"/>
        <v> </v>
      </c>
    </row>
    <row r="199" spans="1:7" s="25" customFormat="1" ht="12">
      <c r="A199" s="392"/>
      <c r="B199" s="9"/>
      <c r="C199" s="10"/>
      <c r="D199" s="4"/>
      <c r="E199" s="8"/>
      <c r="F199" s="23"/>
      <c r="G199" s="24" t="str">
        <f t="shared" si="2"/>
        <v> </v>
      </c>
    </row>
    <row r="200" spans="1:7" s="25" customFormat="1" ht="12">
      <c r="A200" s="392"/>
      <c r="B200" s="9"/>
      <c r="C200" s="10"/>
      <c r="D200" s="4"/>
      <c r="E200" s="8"/>
      <c r="F200" s="23"/>
      <c r="G200" s="24" t="str">
        <f t="shared" si="2"/>
        <v> </v>
      </c>
    </row>
    <row r="201" spans="1:7" s="25" customFormat="1" ht="12">
      <c r="A201" s="392"/>
      <c r="B201" s="9"/>
      <c r="C201" s="10"/>
      <c r="D201" s="4"/>
      <c r="E201" s="8"/>
      <c r="F201" s="23"/>
      <c r="G201" s="24" t="str">
        <f t="shared" si="2"/>
        <v> </v>
      </c>
    </row>
    <row r="202" spans="1:7" s="25" customFormat="1" ht="12">
      <c r="A202" s="392"/>
      <c r="B202" s="9"/>
      <c r="C202" s="10"/>
      <c r="D202" s="4"/>
      <c r="E202" s="8"/>
      <c r="F202" s="23"/>
      <c r="G202" s="24" t="str">
        <f t="shared" si="2"/>
        <v> </v>
      </c>
    </row>
    <row r="203" spans="1:7" s="25" customFormat="1" ht="12">
      <c r="A203" s="392"/>
      <c r="B203" s="9"/>
      <c r="C203" s="10"/>
      <c r="D203" s="4"/>
      <c r="E203" s="8"/>
      <c r="F203" s="23"/>
      <c r="G203" s="24" t="str">
        <f t="shared" si="2"/>
        <v> </v>
      </c>
    </row>
    <row r="204" spans="1:7" s="25" customFormat="1" ht="12">
      <c r="A204" s="392"/>
      <c r="B204" s="9"/>
      <c r="C204" s="10"/>
      <c r="D204" s="4"/>
      <c r="E204" s="8"/>
      <c r="F204" s="23"/>
      <c r="G204" s="24" t="str">
        <f t="shared" si="2"/>
        <v> </v>
      </c>
    </row>
    <row r="205" spans="1:7" s="25" customFormat="1" ht="12">
      <c r="A205" s="392"/>
      <c r="B205" s="9"/>
      <c r="C205" s="10"/>
      <c r="D205" s="4"/>
      <c r="E205" s="8"/>
      <c r="F205" s="23"/>
      <c r="G205" s="24" t="str">
        <f t="shared" si="2"/>
        <v> </v>
      </c>
    </row>
    <row r="206" spans="1:7" s="25" customFormat="1" ht="12">
      <c r="A206" s="392"/>
      <c r="B206" s="9"/>
      <c r="C206" s="10"/>
      <c r="D206" s="4"/>
      <c r="E206" s="8"/>
      <c r="F206" s="23"/>
      <c r="G206" s="24" t="str">
        <f t="shared" si="2"/>
        <v> </v>
      </c>
    </row>
    <row r="207" spans="1:7" s="25" customFormat="1" ht="12">
      <c r="A207" s="392"/>
      <c r="B207" s="9"/>
      <c r="C207" s="10"/>
      <c r="D207" s="4"/>
      <c r="E207" s="8"/>
      <c r="F207" s="23"/>
      <c r="G207" s="24" t="str">
        <f t="shared" si="2"/>
        <v> </v>
      </c>
    </row>
    <row r="208" spans="1:7" s="25" customFormat="1" ht="12">
      <c r="A208" s="392"/>
      <c r="B208" s="9"/>
      <c r="C208" s="10"/>
      <c r="D208" s="4"/>
      <c r="E208" s="8"/>
      <c r="F208" s="23"/>
      <c r="G208" s="24" t="str">
        <f t="shared" si="2"/>
        <v> </v>
      </c>
    </row>
    <row r="209" spans="1:7" s="25" customFormat="1" ht="12">
      <c r="A209" s="392"/>
      <c r="B209" s="9"/>
      <c r="C209" s="10"/>
      <c r="D209" s="4"/>
      <c r="E209" s="8"/>
      <c r="F209" s="23"/>
      <c r="G209" s="24" t="str">
        <f t="shared" si="2"/>
        <v> </v>
      </c>
    </row>
    <row r="210" spans="1:7" s="25" customFormat="1" ht="12">
      <c r="A210" s="392"/>
      <c r="B210" s="9"/>
      <c r="C210" s="10"/>
      <c r="D210" s="4"/>
      <c r="E210" s="8"/>
      <c r="F210" s="23"/>
      <c r="G210" s="24" t="str">
        <f t="shared" si="2"/>
        <v> </v>
      </c>
    </row>
    <row r="211" spans="1:7" s="25" customFormat="1" ht="12">
      <c r="A211" s="392"/>
      <c r="B211" s="9"/>
      <c r="C211" s="10"/>
      <c r="D211" s="4"/>
      <c r="E211" s="8"/>
      <c r="F211" s="23"/>
      <c r="G211" s="24" t="str">
        <f t="shared" si="2"/>
        <v> </v>
      </c>
    </row>
    <row r="212" spans="1:7" s="25" customFormat="1" ht="12">
      <c r="A212" s="392"/>
      <c r="B212" s="9"/>
      <c r="C212" s="10"/>
      <c r="D212" s="4"/>
      <c r="E212" s="8"/>
      <c r="F212" s="23"/>
      <c r="G212" s="24" t="str">
        <f t="shared" si="2"/>
        <v> </v>
      </c>
    </row>
    <row r="213" spans="1:7" s="25" customFormat="1" ht="12">
      <c r="A213" s="392"/>
      <c r="B213" s="9"/>
      <c r="C213" s="10"/>
      <c r="D213" s="4"/>
      <c r="E213" s="8"/>
      <c r="F213" s="23"/>
      <c r="G213" s="24" t="str">
        <f t="shared" si="2"/>
        <v> </v>
      </c>
    </row>
    <row r="214" spans="1:7" s="25" customFormat="1" ht="12">
      <c r="A214" s="392"/>
      <c r="B214" s="9"/>
      <c r="C214" s="10"/>
      <c r="D214" s="4"/>
      <c r="E214" s="8"/>
      <c r="F214" s="23"/>
      <c r="G214" s="24" t="str">
        <f t="shared" si="2"/>
        <v> </v>
      </c>
    </row>
    <row r="215" spans="1:7" s="25" customFormat="1" ht="12">
      <c r="A215" s="392"/>
      <c r="B215" s="9"/>
      <c r="C215" s="10"/>
      <c r="D215" s="4"/>
      <c r="E215" s="8"/>
      <c r="F215" s="23"/>
      <c r="G215" s="24" t="str">
        <f t="shared" si="2"/>
        <v> </v>
      </c>
    </row>
    <row r="216" spans="1:7" s="25" customFormat="1" ht="12">
      <c r="A216" s="392"/>
      <c r="B216" s="9"/>
      <c r="C216" s="10"/>
      <c r="D216" s="4"/>
      <c r="E216" s="8"/>
      <c r="F216" s="23"/>
      <c r="G216" s="24" t="str">
        <f t="shared" si="2"/>
        <v> </v>
      </c>
    </row>
    <row r="217" spans="1:7" s="25" customFormat="1" ht="12">
      <c r="A217" s="392"/>
      <c r="B217" s="9"/>
      <c r="C217" s="10"/>
      <c r="D217" s="4"/>
      <c r="E217" s="8"/>
      <c r="F217" s="23"/>
      <c r="G217" s="24" t="str">
        <f t="shared" si="2"/>
        <v> </v>
      </c>
    </row>
    <row r="218" spans="1:7" s="25" customFormat="1" ht="12">
      <c r="A218" s="392"/>
      <c r="B218" s="9"/>
      <c r="C218" s="10"/>
      <c r="D218" s="4"/>
      <c r="E218" s="8"/>
      <c r="F218" s="23"/>
      <c r="G218" s="24" t="str">
        <f t="shared" si="2"/>
        <v> </v>
      </c>
    </row>
    <row r="219" spans="1:7" s="25" customFormat="1" ht="12">
      <c r="A219" s="392"/>
      <c r="B219" s="9"/>
      <c r="C219" s="10"/>
      <c r="D219" s="4"/>
      <c r="E219" s="8"/>
      <c r="F219" s="23"/>
      <c r="G219" s="24" t="str">
        <f t="shared" si="2"/>
        <v> </v>
      </c>
    </row>
    <row r="220" spans="1:7" s="25" customFormat="1" ht="12">
      <c r="A220" s="392"/>
      <c r="B220" s="9"/>
      <c r="C220" s="10"/>
      <c r="D220" s="4"/>
      <c r="E220" s="8"/>
      <c r="F220" s="23"/>
      <c r="G220" s="24" t="str">
        <f t="shared" si="2"/>
        <v> </v>
      </c>
    </row>
    <row r="221" spans="1:7" s="25" customFormat="1" ht="12">
      <c r="A221" s="392"/>
      <c r="B221" s="9"/>
      <c r="C221" s="10"/>
      <c r="D221" s="4"/>
      <c r="E221" s="8"/>
      <c r="F221" s="23"/>
      <c r="G221" s="24" t="str">
        <f t="shared" si="2"/>
        <v> </v>
      </c>
    </row>
    <row r="222" spans="1:7" s="25" customFormat="1" ht="12">
      <c r="A222" s="392"/>
      <c r="B222" s="9"/>
      <c r="C222" s="10"/>
      <c r="D222" s="4"/>
      <c r="E222" s="8"/>
      <c r="F222" s="23"/>
      <c r="G222" s="24" t="str">
        <f t="shared" si="2"/>
        <v> </v>
      </c>
    </row>
    <row r="223" spans="1:7" s="25" customFormat="1" ht="12">
      <c r="A223" s="392"/>
      <c r="B223" s="9"/>
      <c r="C223" s="10"/>
      <c r="D223" s="4"/>
      <c r="E223" s="8"/>
      <c r="F223" s="23"/>
      <c r="G223" s="24" t="str">
        <f t="shared" si="2"/>
        <v> </v>
      </c>
    </row>
    <row r="224" spans="1:7" s="25" customFormat="1" ht="12">
      <c r="A224" s="392"/>
      <c r="B224" s="9"/>
      <c r="C224" s="10"/>
      <c r="D224" s="4"/>
      <c r="E224" s="8"/>
      <c r="F224" s="23"/>
      <c r="G224" s="24" t="str">
        <f t="shared" si="2"/>
        <v> </v>
      </c>
    </row>
    <row r="225" spans="1:7" s="25" customFormat="1" ht="12">
      <c r="A225" s="392"/>
      <c r="B225" s="9"/>
      <c r="C225" s="10"/>
      <c r="D225" s="4"/>
      <c r="E225" s="8"/>
      <c r="F225" s="23"/>
      <c r="G225" s="24" t="str">
        <f t="shared" si="2"/>
        <v> </v>
      </c>
    </row>
    <row r="226" spans="1:7" s="25" customFormat="1" ht="12">
      <c r="A226" s="392"/>
      <c r="B226" s="9"/>
      <c r="C226" s="10"/>
      <c r="D226" s="4"/>
      <c r="E226" s="8"/>
      <c r="F226" s="23"/>
      <c r="G226" s="24" t="str">
        <f t="shared" si="2"/>
        <v> </v>
      </c>
    </row>
    <row r="227" spans="1:7" s="25" customFormat="1" ht="12">
      <c r="A227" s="392"/>
      <c r="B227" s="9"/>
      <c r="C227" s="10"/>
      <c r="D227" s="4"/>
      <c r="E227" s="8"/>
      <c r="F227" s="23"/>
      <c r="G227" s="24" t="str">
        <f t="shared" si="2"/>
        <v> </v>
      </c>
    </row>
    <row r="228" spans="1:7" s="25" customFormat="1" ht="12">
      <c r="A228" s="392"/>
      <c r="B228" s="9"/>
      <c r="C228" s="10"/>
      <c r="D228" s="4"/>
      <c r="E228" s="8"/>
      <c r="F228" s="23"/>
      <c r="G228" s="24" t="str">
        <f aca="true" t="shared" si="3" ref="G228:G291">IF(AND(E228&gt;0,F228&gt;0),ROUND(E228*F228,0)," ")</f>
        <v> </v>
      </c>
    </row>
    <row r="229" spans="1:7" s="25" customFormat="1" ht="12">
      <c r="A229" s="392"/>
      <c r="B229" s="9"/>
      <c r="C229" s="10"/>
      <c r="D229" s="4"/>
      <c r="E229" s="8"/>
      <c r="F229" s="23"/>
      <c r="G229" s="24" t="str">
        <f t="shared" si="3"/>
        <v> </v>
      </c>
    </row>
    <row r="230" spans="1:7" s="25" customFormat="1" ht="12">
      <c r="A230" s="392"/>
      <c r="B230" s="9"/>
      <c r="C230" s="10"/>
      <c r="D230" s="4"/>
      <c r="E230" s="8"/>
      <c r="F230" s="23"/>
      <c r="G230" s="24" t="str">
        <f t="shared" si="3"/>
        <v> </v>
      </c>
    </row>
    <row r="231" spans="1:7" s="25" customFormat="1" ht="12">
      <c r="A231" s="392"/>
      <c r="B231" s="9"/>
      <c r="C231" s="10"/>
      <c r="D231" s="4"/>
      <c r="E231" s="8"/>
      <c r="F231" s="23"/>
      <c r="G231" s="24" t="str">
        <f t="shared" si="3"/>
        <v> </v>
      </c>
    </row>
    <row r="232" spans="1:7" s="25" customFormat="1" ht="12">
      <c r="A232" s="392"/>
      <c r="B232" s="9"/>
      <c r="C232" s="10"/>
      <c r="D232" s="4"/>
      <c r="E232" s="8"/>
      <c r="F232" s="23"/>
      <c r="G232" s="24" t="str">
        <f t="shared" si="3"/>
        <v> </v>
      </c>
    </row>
    <row r="233" spans="1:7" s="25" customFormat="1" ht="12">
      <c r="A233" s="392"/>
      <c r="B233" s="9"/>
      <c r="C233" s="10"/>
      <c r="D233" s="4"/>
      <c r="E233" s="8"/>
      <c r="F233" s="23"/>
      <c r="G233" s="24" t="str">
        <f t="shared" si="3"/>
        <v> </v>
      </c>
    </row>
    <row r="234" spans="1:7" s="25" customFormat="1" ht="12">
      <c r="A234" s="392"/>
      <c r="B234" s="9"/>
      <c r="C234" s="10"/>
      <c r="D234" s="4"/>
      <c r="E234" s="8"/>
      <c r="F234" s="23"/>
      <c r="G234" s="24" t="str">
        <f t="shared" si="3"/>
        <v> </v>
      </c>
    </row>
    <row r="235" spans="1:7" s="25" customFormat="1" ht="12">
      <c r="A235" s="392"/>
      <c r="B235" s="9"/>
      <c r="C235" s="10"/>
      <c r="D235" s="4"/>
      <c r="E235" s="8"/>
      <c r="F235" s="23"/>
      <c r="G235" s="24" t="str">
        <f t="shared" si="3"/>
        <v> </v>
      </c>
    </row>
    <row r="236" spans="1:7" s="25" customFormat="1" ht="12">
      <c r="A236" s="392"/>
      <c r="B236" s="9"/>
      <c r="C236" s="10"/>
      <c r="D236" s="4"/>
      <c r="E236" s="8"/>
      <c r="F236" s="23"/>
      <c r="G236" s="24" t="str">
        <f t="shared" si="3"/>
        <v> </v>
      </c>
    </row>
    <row r="237" spans="1:7" s="25" customFormat="1" ht="12">
      <c r="A237" s="392"/>
      <c r="B237" s="9"/>
      <c r="C237" s="10"/>
      <c r="D237" s="4"/>
      <c r="E237" s="8"/>
      <c r="F237" s="23"/>
      <c r="G237" s="24" t="str">
        <f t="shared" si="3"/>
        <v> </v>
      </c>
    </row>
    <row r="238" spans="1:7" s="25" customFormat="1" ht="12">
      <c r="A238" s="392"/>
      <c r="B238" s="9"/>
      <c r="C238" s="10"/>
      <c r="D238" s="4"/>
      <c r="E238" s="8"/>
      <c r="F238" s="23"/>
      <c r="G238" s="24" t="str">
        <f t="shared" si="3"/>
        <v> </v>
      </c>
    </row>
    <row r="239" spans="1:7" s="25" customFormat="1" ht="12">
      <c r="A239" s="392"/>
      <c r="B239" s="9"/>
      <c r="C239" s="10"/>
      <c r="D239" s="4"/>
      <c r="E239" s="8"/>
      <c r="F239" s="23"/>
      <c r="G239" s="24" t="str">
        <f t="shared" si="3"/>
        <v> </v>
      </c>
    </row>
    <row r="240" spans="1:7" s="25" customFormat="1" ht="12">
      <c r="A240" s="392"/>
      <c r="B240" s="9"/>
      <c r="C240" s="10"/>
      <c r="D240" s="4"/>
      <c r="E240" s="8"/>
      <c r="F240" s="23"/>
      <c r="G240" s="24" t="str">
        <f t="shared" si="3"/>
        <v> </v>
      </c>
    </row>
    <row r="241" spans="1:7" s="25" customFormat="1" ht="12">
      <c r="A241" s="392"/>
      <c r="B241" s="9"/>
      <c r="C241" s="10"/>
      <c r="D241" s="4"/>
      <c r="E241" s="8"/>
      <c r="F241" s="23"/>
      <c r="G241" s="24" t="str">
        <f t="shared" si="3"/>
        <v> </v>
      </c>
    </row>
    <row r="242" spans="1:7" s="25" customFormat="1" ht="12">
      <c r="A242" s="392"/>
      <c r="B242" s="9"/>
      <c r="C242" s="10"/>
      <c r="D242" s="4"/>
      <c r="E242" s="8"/>
      <c r="F242" s="23"/>
      <c r="G242" s="24" t="str">
        <f t="shared" si="3"/>
        <v> </v>
      </c>
    </row>
    <row r="243" spans="1:7" s="25" customFormat="1" ht="12">
      <c r="A243" s="392"/>
      <c r="B243" s="9"/>
      <c r="C243" s="10"/>
      <c r="D243" s="4"/>
      <c r="E243" s="8"/>
      <c r="F243" s="23"/>
      <c r="G243" s="24" t="str">
        <f t="shared" si="3"/>
        <v> </v>
      </c>
    </row>
    <row r="244" spans="1:7" s="25" customFormat="1" ht="12">
      <c r="A244" s="392"/>
      <c r="B244" s="9"/>
      <c r="C244" s="10"/>
      <c r="D244" s="4"/>
      <c r="E244" s="8"/>
      <c r="F244" s="23"/>
      <c r="G244" s="24" t="str">
        <f t="shared" si="3"/>
        <v> </v>
      </c>
    </row>
    <row r="245" spans="1:7" s="25" customFormat="1" ht="12">
      <c r="A245" s="392"/>
      <c r="B245" s="9"/>
      <c r="C245" s="10"/>
      <c r="D245" s="4"/>
      <c r="E245" s="8"/>
      <c r="F245" s="23"/>
      <c r="G245" s="24" t="str">
        <f t="shared" si="3"/>
        <v> </v>
      </c>
    </row>
    <row r="246" spans="1:7" s="25" customFormat="1" ht="12">
      <c r="A246" s="392"/>
      <c r="B246" s="9"/>
      <c r="C246" s="10"/>
      <c r="D246" s="4"/>
      <c r="E246" s="8"/>
      <c r="F246" s="23"/>
      <c r="G246" s="24" t="str">
        <f t="shared" si="3"/>
        <v> </v>
      </c>
    </row>
    <row r="247" spans="1:7" s="25" customFormat="1" ht="12">
      <c r="A247" s="392"/>
      <c r="B247" s="9"/>
      <c r="C247" s="10"/>
      <c r="D247" s="4"/>
      <c r="E247" s="8"/>
      <c r="F247" s="23"/>
      <c r="G247" s="24" t="str">
        <f t="shared" si="3"/>
        <v> </v>
      </c>
    </row>
    <row r="248" spans="1:7" s="25" customFormat="1" ht="12">
      <c r="A248" s="392"/>
      <c r="B248" s="9"/>
      <c r="C248" s="10"/>
      <c r="D248" s="4"/>
      <c r="E248" s="8"/>
      <c r="F248" s="23"/>
      <c r="G248" s="24" t="str">
        <f t="shared" si="3"/>
        <v> </v>
      </c>
    </row>
    <row r="249" spans="1:7" s="25" customFormat="1" ht="12">
      <c r="A249" s="392"/>
      <c r="B249" s="9"/>
      <c r="C249" s="10"/>
      <c r="D249" s="4"/>
      <c r="E249" s="8"/>
      <c r="F249" s="23"/>
      <c r="G249" s="24" t="str">
        <f t="shared" si="3"/>
        <v> </v>
      </c>
    </row>
    <row r="250" spans="1:7" s="25" customFormat="1" ht="12">
      <c r="A250" s="392"/>
      <c r="B250" s="9"/>
      <c r="C250" s="10"/>
      <c r="D250" s="4"/>
      <c r="E250" s="8"/>
      <c r="F250" s="23"/>
      <c r="G250" s="24" t="str">
        <f t="shared" si="3"/>
        <v> </v>
      </c>
    </row>
    <row r="251" spans="1:7" s="25" customFormat="1" ht="12">
      <c r="A251" s="392"/>
      <c r="B251" s="9"/>
      <c r="C251" s="10"/>
      <c r="D251" s="4"/>
      <c r="E251" s="8"/>
      <c r="F251" s="23"/>
      <c r="G251" s="24" t="str">
        <f t="shared" si="3"/>
        <v> </v>
      </c>
    </row>
    <row r="252" spans="1:7" s="25" customFormat="1" ht="12">
      <c r="A252" s="392"/>
      <c r="B252" s="9"/>
      <c r="C252" s="10"/>
      <c r="D252" s="4"/>
      <c r="E252" s="8"/>
      <c r="F252" s="23"/>
      <c r="G252" s="24" t="str">
        <f t="shared" si="3"/>
        <v> </v>
      </c>
    </row>
    <row r="253" spans="1:7" s="25" customFormat="1" ht="12">
      <c r="A253" s="392"/>
      <c r="B253" s="9"/>
      <c r="C253" s="10"/>
      <c r="D253" s="4"/>
      <c r="E253" s="8"/>
      <c r="F253" s="23"/>
      <c r="G253" s="24" t="str">
        <f t="shared" si="3"/>
        <v> </v>
      </c>
    </row>
    <row r="254" spans="1:7" s="25" customFormat="1" ht="12">
      <c r="A254" s="392"/>
      <c r="B254" s="9"/>
      <c r="C254" s="10"/>
      <c r="D254" s="4"/>
      <c r="E254" s="8"/>
      <c r="F254" s="23"/>
      <c r="G254" s="24" t="str">
        <f t="shared" si="3"/>
        <v> </v>
      </c>
    </row>
    <row r="255" spans="1:7" s="25" customFormat="1" ht="12">
      <c r="A255" s="392"/>
      <c r="B255" s="9"/>
      <c r="C255" s="10"/>
      <c r="D255" s="4"/>
      <c r="E255" s="8"/>
      <c r="F255" s="23"/>
      <c r="G255" s="24" t="str">
        <f t="shared" si="3"/>
        <v> </v>
      </c>
    </row>
    <row r="256" spans="1:7" s="25" customFormat="1" ht="12">
      <c r="A256" s="392"/>
      <c r="B256" s="9"/>
      <c r="C256" s="10"/>
      <c r="D256" s="4"/>
      <c r="E256" s="8"/>
      <c r="F256" s="23"/>
      <c r="G256" s="24" t="str">
        <f t="shared" si="3"/>
        <v> </v>
      </c>
    </row>
    <row r="257" spans="1:7" s="25" customFormat="1" ht="12">
      <c r="A257" s="392"/>
      <c r="B257" s="9"/>
      <c r="C257" s="10"/>
      <c r="D257" s="4"/>
      <c r="E257" s="8"/>
      <c r="F257" s="23"/>
      <c r="G257" s="24" t="str">
        <f t="shared" si="3"/>
        <v> </v>
      </c>
    </row>
    <row r="258" spans="1:7" s="25" customFormat="1" ht="12">
      <c r="A258" s="392"/>
      <c r="B258" s="9"/>
      <c r="C258" s="10"/>
      <c r="D258" s="4"/>
      <c r="E258" s="8"/>
      <c r="F258" s="23"/>
      <c r="G258" s="24" t="str">
        <f t="shared" si="3"/>
        <v> </v>
      </c>
    </row>
    <row r="259" spans="1:7" s="25" customFormat="1" ht="12">
      <c r="A259" s="392"/>
      <c r="B259" s="9"/>
      <c r="C259" s="10"/>
      <c r="D259" s="4"/>
      <c r="E259" s="8"/>
      <c r="F259" s="23"/>
      <c r="G259" s="24" t="str">
        <f t="shared" si="3"/>
        <v> </v>
      </c>
    </row>
    <row r="260" spans="1:7" s="25" customFormat="1" ht="12">
      <c r="A260" s="392"/>
      <c r="B260" s="9"/>
      <c r="C260" s="10"/>
      <c r="D260" s="4"/>
      <c r="E260" s="8"/>
      <c r="F260" s="23"/>
      <c r="G260" s="24" t="str">
        <f t="shared" si="3"/>
        <v> </v>
      </c>
    </row>
    <row r="261" spans="1:7" s="25" customFormat="1" ht="12">
      <c r="A261" s="392"/>
      <c r="B261" s="9"/>
      <c r="C261" s="10"/>
      <c r="D261" s="4"/>
      <c r="E261" s="8"/>
      <c r="F261" s="23"/>
      <c r="G261" s="24" t="str">
        <f t="shared" si="3"/>
        <v> </v>
      </c>
    </row>
    <row r="262" spans="1:7" s="25" customFormat="1" ht="12">
      <c r="A262" s="392"/>
      <c r="B262" s="9"/>
      <c r="C262" s="10"/>
      <c r="D262" s="4"/>
      <c r="E262" s="8"/>
      <c r="F262" s="23"/>
      <c r="G262" s="24" t="str">
        <f t="shared" si="3"/>
        <v> </v>
      </c>
    </row>
    <row r="263" spans="1:7" s="25" customFormat="1" ht="12">
      <c r="A263" s="392"/>
      <c r="B263" s="9"/>
      <c r="C263" s="10"/>
      <c r="D263" s="4"/>
      <c r="E263" s="8"/>
      <c r="F263" s="23"/>
      <c r="G263" s="24" t="str">
        <f t="shared" si="3"/>
        <v> </v>
      </c>
    </row>
    <row r="264" spans="1:7" s="25" customFormat="1" ht="12">
      <c r="A264" s="392"/>
      <c r="B264" s="9"/>
      <c r="C264" s="10"/>
      <c r="D264" s="4"/>
      <c r="E264" s="8"/>
      <c r="F264" s="23"/>
      <c r="G264" s="24" t="str">
        <f t="shared" si="3"/>
        <v> </v>
      </c>
    </row>
    <row r="265" spans="1:7" s="25" customFormat="1" ht="12">
      <c r="A265" s="392"/>
      <c r="B265" s="9"/>
      <c r="C265" s="10"/>
      <c r="D265" s="4"/>
      <c r="E265" s="8"/>
      <c r="F265" s="23"/>
      <c r="G265" s="24" t="str">
        <f t="shared" si="3"/>
        <v> </v>
      </c>
    </row>
    <row r="266" spans="1:7" s="25" customFormat="1" ht="12">
      <c r="A266" s="392"/>
      <c r="B266" s="9"/>
      <c r="C266" s="10"/>
      <c r="D266" s="4"/>
      <c r="E266" s="8"/>
      <c r="F266" s="23"/>
      <c r="G266" s="24" t="str">
        <f t="shared" si="3"/>
        <v> </v>
      </c>
    </row>
    <row r="267" spans="1:7" s="25" customFormat="1" ht="12">
      <c r="A267" s="392"/>
      <c r="B267" s="9"/>
      <c r="C267" s="10"/>
      <c r="D267" s="4"/>
      <c r="E267" s="8"/>
      <c r="F267" s="23"/>
      <c r="G267" s="24" t="str">
        <f t="shared" si="3"/>
        <v> </v>
      </c>
    </row>
    <row r="268" spans="1:7" s="25" customFormat="1" ht="12">
      <c r="A268" s="392"/>
      <c r="B268" s="9"/>
      <c r="C268" s="10"/>
      <c r="D268" s="4"/>
      <c r="E268" s="8"/>
      <c r="F268" s="23"/>
      <c r="G268" s="24" t="str">
        <f t="shared" si="3"/>
        <v> </v>
      </c>
    </row>
    <row r="269" spans="1:7" s="25" customFormat="1" ht="12">
      <c r="A269" s="392"/>
      <c r="B269" s="9"/>
      <c r="C269" s="10"/>
      <c r="D269" s="4"/>
      <c r="E269" s="8"/>
      <c r="F269" s="23"/>
      <c r="G269" s="24" t="str">
        <f t="shared" si="3"/>
        <v> </v>
      </c>
    </row>
    <row r="270" spans="1:7" s="25" customFormat="1" ht="12">
      <c r="A270" s="392"/>
      <c r="B270" s="9"/>
      <c r="C270" s="10"/>
      <c r="D270" s="4"/>
      <c r="E270" s="8"/>
      <c r="F270" s="23"/>
      <c r="G270" s="24" t="str">
        <f t="shared" si="3"/>
        <v> </v>
      </c>
    </row>
    <row r="271" spans="1:7" s="25" customFormat="1" ht="12">
      <c r="A271" s="392"/>
      <c r="B271" s="9"/>
      <c r="C271" s="10"/>
      <c r="D271" s="4"/>
      <c r="E271" s="8"/>
      <c r="F271" s="23"/>
      <c r="G271" s="24" t="str">
        <f t="shared" si="3"/>
        <v> </v>
      </c>
    </row>
    <row r="272" spans="1:7" s="25" customFormat="1" ht="12">
      <c r="A272" s="392"/>
      <c r="B272" s="9"/>
      <c r="C272" s="10"/>
      <c r="D272" s="4"/>
      <c r="E272" s="8"/>
      <c r="F272" s="23"/>
      <c r="G272" s="24" t="str">
        <f t="shared" si="3"/>
        <v> </v>
      </c>
    </row>
    <row r="273" spans="1:7" s="25" customFormat="1" ht="12">
      <c r="A273" s="392"/>
      <c r="B273" s="9"/>
      <c r="C273" s="10"/>
      <c r="D273" s="4"/>
      <c r="E273" s="8"/>
      <c r="F273" s="23"/>
      <c r="G273" s="24" t="str">
        <f t="shared" si="3"/>
        <v> </v>
      </c>
    </row>
    <row r="274" spans="1:7" s="25" customFormat="1" ht="12">
      <c r="A274" s="392"/>
      <c r="B274" s="9"/>
      <c r="C274" s="10"/>
      <c r="D274" s="4"/>
      <c r="E274" s="8"/>
      <c r="F274" s="23"/>
      <c r="G274" s="24" t="str">
        <f t="shared" si="3"/>
        <v> </v>
      </c>
    </row>
    <row r="275" spans="1:7" s="25" customFormat="1" ht="12">
      <c r="A275" s="392"/>
      <c r="B275" s="9"/>
      <c r="C275" s="10"/>
      <c r="D275" s="4"/>
      <c r="E275" s="8"/>
      <c r="F275" s="23"/>
      <c r="G275" s="24" t="str">
        <f t="shared" si="3"/>
        <v> </v>
      </c>
    </row>
    <row r="276" spans="1:7" s="25" customFormat="1" ht="12">
      <c r="A276" s="392"/>
      <c r="B276" s="9"/>
      <c r="C276" s="10"/>
      <c r="D276" s="4"/>
      <c r="E276" s="8"/>
      <c r="F276" s="23"/>
      <c r="G276" s="24" t="str">
        <f t="shared" si="3"/>
        <v> </v>
      </c>
    </row>
    <row r="277" spans="1:7" s="25" customFormat="1" ht="12">
      <c r="A277" s="392"/>
      <c r="B277" s="9"/>
      <c r="C277" s="10"/>
      <c r="D277" s="4"/>
      <c r="E277" s="8"/>
      <c r="F277" s="23"/>
      <c r="G277" s="24" t="str">
        <f t="shared" si="3"/>
        <v> </v>
      </c>
    </row>
    <row r="278" spans="1:7" s="25" customFormat="1" ht="12">
      <c r="A278" s="392"/>
      <c r="B278" s="9"/>
      <c r="C278" s="10"/>
      <c r="D278" s="4"/>
      <c r="E278" s="8"/>
      <c r="F278" s="23"/>
      <c r="G278" s="24" t="str">
        <f t="shared" si="3"/>
        <v> </v>
      </c>
    </row>
    <row r="279" spans="1:7" s="25" customFormat="1" ht="12">
      <c r="A279" s="392"/>
      <c r="B279" s="9"/>
      <c r="C279" s="10"/>
      <c r="D279" s="4"/>
      <c r="E279" s="8"/>
      <c r="F279" s="23"/>
      <c r="G279" s="24" t="str">
        <f t="shared" si="3"/>
        <v> </v>
      </c>
    </row>
    <row r="280" spans="1:7" s="25" customFormat="1" ht="12">
      <c r="A280" s="392"/>
      <c r="B280" s="9"/>
      <c r="C280" s="10"/>
      <c r="D280" s="4"/>
      <c r="E280" s="8"/>
      <c r="F280" s="23"/>
      <c r="G280" s="24" t="str">
        <f t="shared" si="3"/>
        <v> </v>
      </c>
    </row>
    <row r="281" spans="1:7" s="25" customFormat="1" ht="12">
      <c r="A281" s="392"/>
      <c r="B281" s="9"/>
      <c r="C281" s="10"/>
      <c r="D281" s="4"/>
      <c r="E281" s="8"/>
      <c r="F281" s="23"/>
      <c r="G281" s="24" t="str">
        <f t="shared" si="3"/>
        <v> </v>
      </c>
    </row>
    <row r="282" spans="1:7" s="25" customFormat="1" ht="12">
      <c r="A282" s="392"/>
      <c r="B282" s="9"/>
      <c r="C282" s="10"/>
      <c r="D282" s="4"/>
      <c r="E282" s="8"/>
      <c r="F282" s="23"/>
      <c r="G282" s="24" t="str">
        <f t="shared" si="3"/>
        <v> </v>
      </c>
    </row>
    <row r="283" spans="1:7" s="25" customFormat="1" ht="12">
      <c r="A283" s="392"/>
      <c r="B283" s="9"/>
      <c r="C283" s="10"/>
      <c r="D283" s="4"/>
      <c r="E283" s="8"/>
      <c r="F283" s="23"/>
      <c r="G283" s="24" t="str">
        <f t="shared" si="3"/>
        <v> </v>
      </c>
    </row>
    <row r="284" spans="1:7" s="25" customFormat="1" ht="12">
      <c r="A284" s="392"/>
      <c r="B284" s="9"/>
      <c r="C284" s="10"/>
      <c r="D284" s="4"/>
      <c r="E284" s="8"/>
      <c r="F284" s="23"/>
      <c r="G284" s="24" t="str">
        <f t="shared" si="3"/>
        <v> </v>
      </c>
    </row>
    <row r="285" spans="1:7" s="25" customFormat="1" ht="12">
      <c r="A285" s="392"/>
      <c r="B285" s="9"/>
      <c r="C285" s="10"/>
      <c r="D285" s="4"/>
      <c r="E285" s="8"/>
      <c r="F285" s="23"/>
      <c r="G285" s="24" t="str">
        <f t="shared" si="3"/>
        <v> </v>
      </c>
    </row>
    <row r="286" spans="1:7" s="25" customFormat="1" ht="12">
      <c r="A286" s="392"/>
      <c r="B286" s="9"/>
      <c r="C286" s="10"/>
      <c r="D286" s="4"/>
      <c r="E286" s="8"/>
      <c r="F286" s="23"/>
      <c r="G286" s="24" t="str">
        <f t="shared" si="3"/>
        <v> </v>
      </c>
    </row>
    <row r="287" spans="1:7" s="25" customFormat="1" ht="12">
      <c r="A287" s="392"/>
      <c r="B287" s="9"/>
      <c r="C287" s="10"/>
      <c r="D287" s="4"/>
      <c r="E287" s="8"/>
      <c r="F287" s="23"/>
      <c r="G287" s="24" t="str">
        <f t="shared" si="3"/>
        <v> </v>
      </c>
    </row>
    <row r="288" spans="1:7" s="25" customFormat="1" ht="12">
      <c r="A288" s="392"/>
      <c r="B288" s="9"/>
      <c r="C288" s="10"/>
      <c r="D288" s="4"/>
      <c r="E288" s="8"/>
      <c r="F288" s="23"/>
      <c r="G288" s="24" t="str">
        <f t="shared" si="3"/>
        <v> </v>
      </c>
    </row>
    <row r="289" spans="1:7" s="25" customFormat="1" ht="12">
      <c r="A289" s="392"/>
      <c r="B289" s="9"/>
      <c r="C289" s="10"/>
      <c r="D289" s="4"/>
      <c r="E289" s="8"/>
      <c r="F289" s="23"/>
      <c r="G289" s="24" t="str">
        <f t="shared" si="3"/>
        <v> </v>
      </c>
    </row>
    <row r="290" spans="1:7" s="25" customFormat="1" ht="12">
      <c r="A290" s="392"/>
      <c r="B290" s="9"/>
      <c r="C290" s="10"/>
      <c r="D290" s="4"/>
      <c r="E290" s="8"/>
      <c r="F290" s="23"/>
      <c r="G290" s="24" t="str">
        <f t="shared" si="3"/>
        <v> </v>
      </c>
    </row>
    <row r="291" spans="1:7" s="25" customFormat="1" ht="12">
      <c r="A291" s="392"/>
      <c r="B291" s="9"/>
      <c r="C291" s="10"/>
      <c r="D291" s="4"/>
      <c r="E291" s="8"/>
      <c r="F291" s="23"/>
      <c r="G291" s="24" t="str">
        <f t="shared" si="3"/>
        <v> </v>
      </c>
    </row>
    <row r="292" spans="1:7" s="25" customFormat="1" ht="12">
      <c r="A292" s="392"/>
      <c r="B292" s="9"/>
      <c r="C292" s="10"/>
      <c r="D292" s="4"/>
      <c r="E292" s="8"/>
      <c r="F292" s="23"/>
      <c r="G292" s="24" t="str">
        <f aca="true" t="shared" si="4" ref="G292:G355">IF(AND(E292&gt;0,F292&gt;0),ROUND(E292*F292,0)," ")</f>
        <v> </v>
      </c>
    </row>
    <row r="293" spans="1:7" s="25" customFormat="1" ht="12">
      <c r="A293" s="392"/>
      <c r="B293" s="9"/>
      <c r="C293" s="10"/>
      <c r="D293" s="4"/>
      <c r="E293" s="8"/>
      <c r="F293" s="23"/>
      <c r="G293" s="24" t="str">
        <f t="shared" si="4"/>
        <v> </v>
      </c>
    </row>
    <row r="294" spans="1:7" s="25" customFormat="1" ht="12">
      <c r="A294" s="392"/>
      <c r="B294" s="9"/>
      <c r="C294" s="10"/>
      <c r="D294" s="4"/>
      <c r="E294" s="8"/>
      <c r="F294" s="23"/>
      <c r="G294" s="24" t="str">
        <f t="shared" si="4"/>
        <v> </v>
      </c>
    </row>
    <row r="295" spans="1:7" s="25" customFormat="1" ht="12">
      <c r="A295" s="392"/>
      <c r="B295" s="9"/>
      <c r="C295" s="10"/>
      <c r="D295" s="4"/>
      <c r="E295" s="8"/>
      <c r="F295" s="23"/>
      <c r="G295" s="24" t="str">
        <f t="shared" si="4"/>
        <v> </v>
      </c>
    </row>
    <row r="296" spans="1:7" s="25" customFormat="1" ht="12">
      <c r="A296" s="392"/>
      <c r="B296" s="9"/>
      <c r="C296" s="10"/>
      <c r="D296" s="4"/>
      <c r="E296" s="8"/>
      <c r="F296" s="23"/>
      <c r="G296" s="24" t="str">
        <f t="shared" si="4"/>
        <v> </v>
      </c>
    </row>
    <row r="297" spans="1:7" s="25" customFormat="1" ht="12">
      <c r="A297" s="392"/>
      <c r="B297" s="9"/>
      <c r="C297" s="10"/>
      <c r="D297" s="4"/>
      <c r="E297" s="8"/>
      <c r="F297" s="23"/>
      <c r="G297" s="24" t="str">
        <f t="shared" si="4"/>
        <v> </v>
      </c>
    </row>
    <row r="298" spans="1:7" s="25" customFormat="1" ht="12">
      <c r="A298" s="392"/>
      <c r="B298" s="9"/>
      <c r="C298" s="10"/>
      <c r="D298" s="4"/>
      <c r="E298" s="8"/>
      <c r="F298" s="23"/>
      <c r="G298" s="24" t="str">
        <f t="shared" si="4"/>
        <v> </v>
      </c>
    </row>
    <row r="299" spans="1:7" s="25" customFormat="1" ht="12">
      <c r="A299" s="392"/>
      <c r="B299" s="9"/>
      <c r="C299" s="10"/>
      <c r="D299" s="4"/>
      <c r="E299" s="8"/>
      <c r="F299" s="23"/>
      <c r="G299" s="24" t="str">
        <f t="shared" si="4"/>
        <v> </v>
      </c>
    </row>
    <row r="300" spans="1:7" s="25" customFormat="1" ht="12">
      <c r="A300" s="392"/>
      <c r="B300" s="9"/>
      <c r="C300" s="10"/>
      <c r="D300" s="4"/>
      <c r="E300" s="8"/>
      <c r="F300" s="23"/>
      <c r="G300" s="24" t="str">
        <f t="shared" si="4"/>
        <v> </v>
      </c>
    </row>
    <row r="301" spans="1:7" s="25" customFormat="1" ht="12">
      <c r="A301" s="392"/>
      <c r="B301" s="9"/>
      <c r="C301" s="10"/>
      <c r="D301" s="4"/>
      <c r="E301" s="8"/>
      <c r="F301" s="23"/>
      <c r="G301" s="24" t="str">
        <f t="shared" si="4"/>
        <v> </v>
      </c>
    </row>
    <row r="302" spans="1:7" s="25" customFormat="1" ht="12">
      <c r="A302" s="392"/>
      <c r="B302" s="9"/>
      <c r="C302" s="10"/>
      <c r="D302" s="4"/>
      <c r="E302" s="8"/>
      <c r="F302" s="23"/>
      <c r="G302" s="24" t="str">
        <f t="shared" si="4"/>
        <v> </v>
      </c>
    </row>
    <row r="303" spans="1:7" s="25" customFormat="1" ht="12">
      <c r="A303" s="392"/>
      <c r="B303" s="9"/>
      <c r="C303" s="10"/>
      <c r="D303" s="4"/>
      <c r="E303" s="8"/>
      <c r="F303" s="23"/>
      <c r="G303" s="24" t="str">
        <f t="shared" si="4"/>
        <v> </v>
      </c>
    </row>
    <row r="304" spans="1:7" s="25" customFormat="1" ht="12">
      <c r="A304" s="392"/>
      <c r="B304" s="9"/>
      <c r="C304" s="10"/>
      <c r="D304" s="4"/>
      <c r="E304" s="8"/>
      <c r="F304" s="23"/>
      <c r="G304" s="24" t="str">
        <f t="shared" si="4"/>
        <v> </v>
      </c>
    </row>
    <row r="305" spans="1:7" s="25" customFormat="1" ht="12">
      <c r="A305" s="392"/>
      <c r="B305" s="9"/>
      <c r="C305" s="10"/>
      <c r="D305" s="4"/>
      <c r="E305" s="8"/>
      <c r="F305" s="23"/>
      <c r="G305" s="24" t="str">
        <f t="shared" si="4"/>
        <v> </v>
      </c>
    </row>
    <row r="306" spans="1:7" s="25" customFormat="1" ht="12">
      <c r="A306" s="392"/>
      <c r="B306" s="9"/>
      <c r="C306" s="10"/>
      <c r="D306" s="4"/>
      <c r="E306" s="8"/>
      <c r="F306" s="23"/>
      <c r="G306" s="24" t="str">
        <f t="shared" si="4"/>
        <v> </v>
      </c>
    </row>
    <row r="307" spans="1:7" s="25" customFormat="1" ht="12">
      <c r="A307" s="392"/>
      <c r="B307" s="9"/>
      <c r="C307" s="10"/>
      <c r="D307" s="4"/>
      <c r="E307" s="8"/>
      <c r="F307" s="23"/>
      <c r="G307" s="24" t="str">
        <f t="shared" si="4"/>
        <v> </v>
      </c>
    </row>
    <row r="308" spans="1:7" s="25" customFormat="1" ht="12">
      <c r="A308" s="392"/>
      <c r="B308" s="9"/>
      <c r="C308" s="10"/>
      <c r="D308" s="4"/>
      <c r="E308" s="8"/>
      <c r="F308" s="23"/>
      <c r="G308" s="24" t="str">
        <f t="shared" si="4"/>
        <v> </v>
      </c>
    </row>
    <row r="309" spans="1:7" s="25" customFormat="1" ht="12">
      <c r="A309" s="392"/>
      <c r="B309" s="9"/>
      <c r="C309" s="10"/>
      <c r="D309" s="4"/>
      <c r="E309" s="8"/>
      <c r="F309" s="23"/>
      <c r="G309" s="24" t="str">
        <f t="shared" si="4"/>
        <v> </v>
      </c>
    </row>
    <row r="310" spans="1:7" s="25" customFormat="1" ht="12">
      <c r="A310" s="392"/>
      <c r="B310" s="9"/>
      <c r="C310" s="10"/>
      <c r="D310" s="4"/>
      <c r="E310" s="8"/>
      <c r="F310" s="23"/>
      <c r="G310" s="24" t="str">
        <f t="shared" si="4"/>
        <v> </v>
      </c>
    </row>
    <row r="311" spans="1:7" s="25" customFormat="1" ht="12">
      <c r="A311" s="392"/>
      <c r="B311" s="9"/>
      <c r="C311" s="10"/>
      <c r="D311" s="4"/>
      <c r="E311" s="8"/>
      <c r="F311" s="23"/>
      <c r="G311" s="24" t="str">
        <f t="shared" si="4"/>
        <v> </v>
      </c>
    </row>
    <row r="312" spans="1:7" s="25" customFormat="1" ht="12">
      <c r="A312" s="392"/>
      <c r="B312" s="9"/>
      <c r="C312" s="10"/>
      <c r="D312" s="4"/>
      <c r="E312" s="8"/>
      <c r="F312" s="23"/>
      <c r="G312" s="24" t="str">
        <f t="shared" si="4"/>
        <v> </v>
      </c>
    </row>
    <row r="313" spans="1:7" s="25" customFormat="1" ht="12">
      <c r="A313" s="392"/>
      <c r="B313" s="9"/>
      <c r="C313" s="10"/>
      <c r="D313" s="4"/>
      <c r="E313" s="8"/>
      <c r="F313" s="23"/>
      <c r="G313" s="24" t="str">
        <f t="shared" si="4"/>
        <v> </v>
      </c>
    </row>
    <row r="314" spans="1:7" s="25" customFormat="1" ht="12">
      <c r="A314" s="392"/>
      <c r="B314" s="9"/>
      <c r="C314" s="10"/>
      <c r="D314" s="4"/>
      <c r="E314" s="8"/>
      <c r="F314" s="23"/>
      <c r="G314" s="24" t="str">
        <f t="shared" si="4"/>
        <v> </v>
      </c>
    </row>
    <row r="315" spans="1:7" s="25" customFormat="1" ht="12">
      <c r="A315" s="392"/>
      <c r="B315" s="9"/>
      <c r="C315" s="10"/>
      <c r="D315" s="4"/>
      <c r="E315" s="8"/>
      <c r="F315" s="23"/>
      <c r="G315" s="24" t="str">
        <f t="shared" si="4"/>
        <v> </v>
      </c>
    </row>
    <row r="316" spans="1:7" s="25" customFormat="1" ht="12">
      <c r="A316" s="392"/>
      <c r="B316" s="9"/>
      <c r="C316" s="10"/>
      <c r="D316" s="4"/>
      <c r="E316" s="8"/>
      <c r="F316" s="23"/>
      <c r="G316" s="24" t="str">
        <f t="shared" si="4"/>
        <v> </v>
      </c>
    </row>
    <row r="317" spans="1:7" s="25" customFormat="1" ht="12">
      <c r="A317" s="392"/>
      <c r="B317" s="9"/>
      <c r="C317" s="10"/>
      <c r="D317" s="4"/>
      <c r="E317" s="8"/>
      <c r="F317" s="23"/>
      <c r="G317" s="24" t="str">
        <f t="shared" si="4"/>
        <v> </v>
      </c>
    </row>
    <row r="318" spans="1:7" s="25" customFormat="1" ht="12">
      <c r="A318" s="392"/>
      <c r="B318" s="9"/>
      <c r="C318" s="10"/>
      <c r="D318" s="4"/>
      <c r="E318" s="8"/>
      <c r="F318" s="23"/>
      <c r="G318" s="24" t="str">
        <f t="shared" si="4"/>
        <v> </v>
      </c>
    </row>
    <row r="319" spans="1:7" s="25" customFormat="1" ht="12">
      <c r="A319" s="392"/>
      <c r="B319" s="9"/>
      <c r="C319" s="10"/>
      <c r="D319" s="4"/>
      <c r="E319" s="8"/>
      <c r="F319" s="23"/>
      <c r="G319" s="24" t="str">
        <f t="shared" si="4"/>
        <v> </v>
      </c>
    </row>
    <row r="320" spans="1:7" s="25" customFormat="1" ht="12">
      <c r="A320" s="392"/>
      <c r="B320" s="9"/>
      <c r="C320" s="10"/>
      <c r="D320" s="4"/>
      <c r="E320" s="8"/>
      <c r="F320" s="23"/>
      <c r="G320" s="24" t="str">
        <f t="shared" si="4"/>
        <v> </v>
      </c>
    </row>
    <row r="321" spans="1:7" s="25" customFormat="1" ht="12">
      <c r="A321" s="392"/>
      <c r="B321" s="9"/>
      <c r="C321" s="10"/>
      <c r="D321" s="4"/>
      <c r="E321" s="8"/>
      <c r="F321" s="23"/>
      <c r="G321" s="24" t="str">
        <f t="shared" si="4"/>
        <v> </v>
      </c>
    </row>
    <row r="322" spans="1:7" s="25" customFormat="1" ht="12">
      <c r="A322" s="392"/>
      <c r="B322" s="9"/>
      <c r="C322" s="10"/>
      <c r="D322" s="4"/>
      <c r="E322" s="8"/>
      <c r="F322" s="23"/>
      <c r="G322" s="24" t="str">
        <f t="shared" si="4"/>
        <v> </v>
      </c>
    </row>
    <row r="323" spans="1:7" s="25" customFormat="1" ht="12">
      <c r="A323" s="392"/>
      <c r="B323" s="9"/>
      <c r="C323" s="10"/>
      <c r="D323" s="4"/>
      <c r="E323" s="8"/>
      <c r="F323" s="23"/>
      <c r="G323" s="24" t="str">
        <f t="shared" si="4"/>
        <v> </v>
      </c>
    </row>
    <row r="324" spans="1:7" s="25" customFormat="1" ht="12">
      <c r="A324" s="392"/>
      <c r="B324" s="9"/>
      <c r="C324" s="10"/>
      <c r="D324" s="4"/>
      <c r="E324" s="8"/>
      <c r="F324" s="23"/>
      <c r="G324" s="24" t="str">
        <f t="shared" si="4"/>
        <v> </v>
      </c>
    </row>
    <row r="325" spans="1:7" s="25" customFormat="1" ht="12">
      <c r="A325" s="392"/>
      <c r="B325" s="9"/>
      <c r="C325" s="10"/>
      <c r="D325" s="4"/>
      <c r="E325" s="8"/>
      <c r="F325" s="23"/>
      <c r="G325" s="24" t="str">
        <f t="shared" si="4"/>
        <v> </v>
      </c>
    </row>
    <row r="326" spans="1:7" s="25" customFormat="1" ht="12">
      <c r="A326" s="392"/>
      <c r="B326" s="9"/>
      <c r="C326" s="10"/>
      <c r="D326" s="4"/>
      <c r="E326" s="8"/>
      <c r="F326" s="23"/>
      <c r="G326" s="24" t="str">
        <f t="shared" si="4"/>
        <v> </v>
      </c>
    </row>
    <row r="327" spans="1:7" s="25" customFormat="1" ht="12">
      <c r="A327" s="392"/>
      <c r="B327" s="9"/>
      <c r="C327" s="10"/>
      <c r="D327" s="4"/>
      <c r="E327" s="8"/>
      <c r="F327" s="23"/>
      <c r="G327" s="24" t="str">
        <f t="shared" si="4"/>
        <v> </v>
      </c>
    </row>
    <row r="328" spans="1:7" s="25" customFormat="1" ht="12">
      <c r="A328" s="392"/>
      <c r="B328" s="9"/>
      <c r="C328" s="10"/>
      <c r="D328" s="4"/>
      <c r="E328" s="8"/>
      <c r="F328" s="23"/>
      <c r="G328" s="24" t="str">
        <f t="shared" si="4"/>
        <v> </v>
      </c>
    </row>
    <row r="329" spans="1:7" s="25" customFormat="1" ht="12">
      <c r="A329" s="392"/>
      <c r="B329" s="9"/>
      <c r="C329" s="10"/>
      <c r="D329" s="4"/>
      <c r="E329" s="8"/>
      <c r="F329" s="23"/>
      <c r="G329" s="24" t="str">
        <f t="shared" si="4"/>
        <v> </v>
      </c>
    </row>
    <row r="330" spans="1:7" s="25" customFormat="1" ht="12">
      <c r="A330" s="392"/>
      <c r="B330" s="9"/>
      <c r="C330" s="10"/>
      <c r="D330" s="4"/>
      <c r="E330" s="8"/>
      <c r="F330" s="23"/>
      <c r="G330" s="24" t="str">
        <f t="shared" si="4"/>
        <v> </v>
      </c>
    </row>
    <row r="331" spans="1:7" s="25" customFormat="1" ht="12">
      <c r="A331" s="392"/>
      <c r="B331" s="9"/>
      <c r="C331" s="10"/>
      <c r="D331" s="4"/>
      <c r="E331" s="8"/>
      <c r="F331" s="23"/>
      <c r="G331" s="24" t="str">
        <f t="shared" si="4"/>
        <v> </v>
      </c>
    </row>
    <row r="332" spans="1:7" s="25" customFormat="1" ht="12">
      <c r="A332" s="392"/>
      <c r="B332" s="9"/>
      <c r="C332" s="10"/>
      <c r="D332" s="4"/>
      <c r="E332" s="8"/>
      <c r="F332" s="23"/>
      <c r="G332" s="24" t="str">
        <f t="shared" si="4"/>
        <v> </v>
      </c>
    </row>
    <row r="333" spans="1:7" s="25" customFormat="1" ht="12">
      <c r="A333" s="392"/>
      <c r="B333" s="9"/>
      <c r="C333" s="10"/>
      <c r="D333" s="4"/>
      <c r="E333" s="8"/>
      <c r="F333" s="23"/>
      <c r="G333" s="24" t="str">
        <f t="shared" si="4"/>
        <v> </v>
      </c>
    </row>
    <row r="334" spans="1:7" s="25" customFormat="1" ht="12">
      <c r="A334" s="392"/>
      <c r="B334" s="9"/>
      <c r="C334" s="10"/>
      <c r="D334" s="4"/>
      <c r="E334" s="8"/>
      <c r="F334" s="23"/>
      <c r="G334" s="24" t="str">
        <f t="shared" si="4"/>
        <v> </v>
      </c>
    </row>
    <row r="335" spans="1:7" s="25" customFormat="1" ht="12">
      <c r="A335" s="392"/>
      <c r="B335" s="9"/>
      <c r="C335" s="10"/>
      <c r="D335" s="4"/>
      <c r="E335" s="8"/>
      <c r="F335" s="23"/>
      <c r="G335" s="24" t="str">
        <f t="shared" si="4"/>
        <v> </v>
      </c>
    </row>
    <row r="336" spans="1:7" s="25" customFormat="1" ht="12">
      <c r="A336" s="392"/>
      <c r="B336" s="9"/>
      <c r="C336" s="10"/>
      <c r="D336" s="4"/>
      <c r="E336" s="8"/>
      <c r="F336" s="23"/>
      <c r="G336" s="24" t="str">
        <f t="shared" si="4"/>
        <v> </v>
      </c>
    </row>
    <row r="337" spans="1:7" s="25" customFormat="1" ht="12">
      <c r="A337" s="392"/>
      <c r="B337" s="9"/>
      <c r="C337" s="10"/>
      <c r="D337" s="4"/>
      <c r="E337" s="8"/>
      <c r="F337" s="23"/>
      <c r="G337" s="24" t="str">
        <f t="shared" si="4"/>
        <v> </v>
      </c>
    </row>
    <row r="338" spans="1:7" s="25" customFormat="1" ht="12">
      <c r="A338" s="392"/>
      <c r="B338" s="9"/>
      <c r="C338" s="10"/>
      <c r="D338" s="4"/>
      <c r="E338" s="8"/>
      <c r="F338" s="23"/>
      <c r="G338" s="24" t="str">
        <f t="shared" si="4"/>
        <v> </v>
      </c>
    </row>
    <row r="339" spans="1:7" s="25" customFormat="1" ht="12">
      <c r="A339" s="392"/>
      <c r="B339" s="9"/>
      <c r="C339" s="10"/>
      <c r="D339" s="4"/>
      <c r="E339" s="8"/>
      <c r="F339" s="23"/>
      <c r="G339" s="24" t="str">
        <f t="shared" si="4"/>
        <v> </v>
      </c>
    </row>
    <row r="340" spans="1:7" s="25" customFormat="1" ht="12">
      <c r="A340" s="392"/>
      <c r="B340" s="9"/>
      <c r="C340" s="10"/>
      <c r="D340" s="4"/>
      <c r="E340" s="8"/>
      <c r="F340" s="23"/>
      <c r="G340" s="24" t="str">
        <f t="shared" si="4"/>
        <v> </v>
      </c>
    </row>
    <row r="341" spans="1:7" s="25" customFormat="1" ht="12">
      <c r="A341" s="392"/>
      <c r="B341" s="9"/>
      <c r="C341" s="10"/>
      <c r="D341" s="4"/>
      <c r="E341" s="8"/>
      <c r="F341" s="23"/>
      <c r="G341" s="24" t="str">
        <f t="shared" si="4"/>
        <v> </v>
      </c>
    </row>
    <row r="342" spans="1:7" s="25" customFormat="1" ht="12">
      <c r="A342" s="392"/>
      <c r="B342" s="9"/>
      <c r="C342" s="10"/>
      <c r="D342" s="4"/>
      <c r="E342" s="8"/>
      <c r="F342" s="23"/>
      <c r="G342" s="24" t="str">
        <f t="shared" si="4"/>
        <v> </v>
      </c>
    </row>
    <row r="343" spans="1:7" s="25" customFormat="1" ht="12">
      <c r="A343" s="392"/>
      <c r="B343" s="9"/>
      <c r="C343" s="10"/>
      <c r="D343" s="4"/>
      <c r="E343" s="8"/>
      <c r="F343" s="23"/>
      <c r="G343" s="24" t="str">
        <f t="shared" si="4"/>
        <v> </v>
      </c>
    </row>
    <row r="344" spans="1:7" s="25" customFormat="1" ht="12">
      <c r="A344" s="392"/>
      <c r="B344" s="9"/>
      <c r="C344" s="10"/>
      <c r="D344" s="4"/>
      <c r="E344" s="8"/>
      <c r="F344" s="23"/>
      <c r="G344" s="24" t="str">
        <f t="shared" si="4"/>
        <v> </v>
      </c>
    </row>
    <row r="345" spans="1:7" s="25" customFormat="1" ht="12">
      <c r="A345" s="392"/>
      <c r="B345" s="9"/>
      <c r="C345" s="10"/>
      <c r="D345" s="4"/>
      <c r="E345" s="8"/>
      <c r="F345" s="23"/>
      <c r="G345" s="24" t="str">
        <f t="shared" si="4"/>
        <v> </v>
      </c>
    </row>
    <row r="346" spans="1:7" s="25" customFormat="1" ht="12">
      <c r="A346" s="392"/>
      <c r="B346" s="9"/>
      <c r="C346" s="10"/>
      <c r="D346" s="4"/>
      <c r="E346" s="8"/>
      <c r="F346" s="23"/>
      <c r="G346" s="24" t="str">
        <f t="shared" si="4"/>
        <v> </v>
      </c>
    </row>
    <row r="347" spans="1:7" s="25" customFormat="1" ht="12">
      <c r="A347" s="392"/>
      <c r="B347" s="9"/>
      <c r="C347" s="10"/>
      <c r="D347" s="4"/>
      <c r="E347" s="8"/>
      <c r="F347" s="23"/>
      <c r="G347" s="24" t="str">
        <f t="shared" si="4"/>
        <v> </v>
      </c>
    </row>
    <row r="348" spans="1:7" s="25" customFormat="1" ht="12">
      <c r="A348" s="392"/>
      <c r="B348" s="9"/>
      <c r="C348" s="10"/>
      <c r="D348" s="4"/>
      <c r="E348" s="8"/>
      <c r="F348" s="23"/>
      <c r="G348" s="24" t="str">
        <f t="shared" si="4"/>
        <v> </v>
      </c>
    </row>
    <row r="349" spans="1:7" s="25" customFormat="1" ht="12">
      <c r="A349" s="392"/>
      <c r="B349" s="9"/>
      <c r="C349" s="10"/>
      <c r="D349" s="4"/>
      <c r="E349" s="8"/>
      <c r="F349" s="23"/>
      <c r="G349" s="24" t="str">
        <f t="shared" si="4"/>
        <v> </v>
      </c>
    </row>
    <row r="350" spans="1:7" s="25" customFormat="1" ht="12">
      <c r="A350" s="392"/>
      <c r="B350" s="9"/>
      <c r="C350" s="10"/>
      <c r="D350" s="4"/>
      <c r="E350" s="8"/>
      <c r="F350" s="23"/>
      <c r="G350" s="24" t="str">
        <f t="shared" si="4"/>
        <v> </v>
      </c>
    </row>
    <row r="351" spans="1:7" s="25" customFormat="1" ht="12">
      <c r="A351" s="392"/>
      <c r="B351" s="9"/>
      <c r="C351" s="10"/>
      <c r="D351" s="4"/>
      <c r="E351" s="8"/>
      <c r="F351" s="23"/>
      <c r="G351" s="24" t="str">
        <f t="shared" si="4"/>
        <v> </v>
      </c>
    </row>
    <row r="352" spans="1:7" s="25" customFormat="1" ht="12">
      <c r="A352" s="392"/>
      <c r="B352" s="9"/>
      <c r="C352" s="10"/>
      <c r="D352" s="4"/>
      <c r="E352" s="8"/>
      <c r="F352" s="23"/>
      <c r="G352" s="24" t="str">
        <f t="shared" si="4"/>
        <v> </v>
      </c>
    </row>
    <row r="353" spans="1:7" s="25" customFormat="1" ht="12">
      <c r="A353" s="392"/>
      <c r="B353" s="9"/>
      <c r="C353" s="10"/>
      <c r="D353" s="4"/>
      <c r="E353" s="8"/>
      <c r="F353" s="23"/>
      <c r="G353" s="24" t="str">
        <f t="shared" si="4"/>
        <v> </v>
      </c>
    </row>
    <row r="354" spans="1:7" s="25" customFormat="1" ht="12">
      <c r="A354" s="392"/>
      <c r="B354" s="9"/>
      <c r="C354" s="10"/>
      <c r="D354" s="4"/>
      <c r="E354" s="8"/>
      <c r="F354" s="23"/>
      <c r="G354" s="24" t="str">
        <f t="shared" si="4"/>
        <v> </v>
      </c>
    </row>
    <row r="355" spans="1:7" s="25" customFormat="1" ht="12">
      <c r="A355" s="392"/>
      <c r="B355" s="9"/>
      <c r="C355" s="10"/>
      <c r="D355" s="4"/>
      <c r="E355" s="8"/>
      <c r="F355" s="23"/>
      <c r="G355" s="24" t="str">
        <f t="shared" si="4"/>
        <v> </v>
      </c>
    </row>
    <row r="356" spans="1:7" s="25" customFormat="1" ht="12">
      <c r="A356" s="392"/>
      <c r="B356" s="9"/>
      <c r="C356" s="10"/>
      <c r="D356" s="4"/>
      <c r="E356" s="8"/>
      <c r="F356" s="23"/>
      <c r="G356" s="24" t="str">
        <f aca="true" t="shared" si="5" ref="G356:G419">IF(AND(E356&gt;0,F356&gt;0),ROUND(E356*F356,0)," ")</f>
        <v> </v>
      </c>
    </row>
    <row r="357" spans="1:7" s="25" customFormat="1" ht="12">
      <c r="A357" s="392"/>
      <c r="B357" s="9"/>
      <c r="C357" s="10"/>
      <c r="D357" s="4"/>
      <c r="E357" s="8"/>
      <c r="F357" s="23"/>
      <c r="G357" s="24" t="str">
        <f t="shared" si="5"/>
        <v> </v>
      </c>
    </row>
    <row r="358" spans="1:7" s="25" customFormat="1" ht="12">
      <c r="A358" s="392"/>
      <c r="B358" s="9"/>
      <c r="C358" s="10"/>
      <c r="D358" s="4"/>
      <c r="E358" s="8"/>
      <c r="F358" s="23"/>
      <c r="G358" s="24" t="str">
        <f t="shared" si="5"/>
        <v> </v>
      </c>
    </row>
    <row r="359" spans="1:7" s="25" customFormat="1" ht="12">
      <c r="A359" s="392"/>
      <c r="B359" s="9"/>
      <c r="C359" s="10"/>
      <c r="D359" s="4"/>
      <c r="E359" s="8"/>
      <c r="F359" s="23"/>
      <c r="G359" s="24" t="str">
        <f t="shared" si="5"/>
        <v> </v>
      </c>
    </row>
    <row r="360" spans="1:7" s="25" customFormat="1" ht="12">
      <c r="A360" s="392"/>
      <c r="B360" s="9"/>
      <c r="C360" s="10"/>
      <c r="D360" s="4"/>
      <c r="E360" s="8"/>
      <c r="F360" s="23"/>
      <c r="G360" s="24" t="str">
        <f t="shared" si="5"/>
        <v> </v>
      </c>
    </row>
    <row r="361" spans="1:7" s="25" customFormat="1" ht="12">
      <c r="A361" s="392"/>
      <c r="B361" s="9"/>
      <c r="C361" s="10"/>
      <c r="D361" s="4"/>
      <c r="E361" s="8"/>
      <c r="F361" s="23"/>
      <c r="G361" s="24" t="str">
        <f t="shared" si="5"/>
        <v> </v>
      </c>
    </row>
    <row r="362" spans="1:7" s="25" customFormat="1" ht="12">
      <c r="A362" s="392"/>
      <c r="B362" s="9"/>
      <c r="C362" s="10"/>
      <c r="D362" s="4"/>
      <c r="E362" s="8"/>
      <c r="F362" s="23"/>
      <c r="G362" s="24" t="str">
        <f t="shared" si="5"/>
        <v> </v>
      </c>
    </row>
    <row r="363" spans="1:7" s="25" customFormat="1" ht="12">
      <c r="A363" s="392"/>
      <c r="B363" s="9"/>
      <c r="C363" s="10"/>
      <c r="D363" s="4"/>
      <c r="E363" s="8"/>
      <c r="F363" s="23"/>
      <c r="G363" s="24" t="str">
        <f t="shared" si="5"/>
        <v> </v>
      </c>
    </row>
    <row r="364" spans="1:7" s="25" customFormat="1" ht="12">
      <c r="A364" s="392"/>
      <c r="B364" s="9"/>
      <c r="C364" s="10"/>
      <c r="D364" s="4"/>
      <c r="E364" s="8"/>
      <c r="F364" s="23"/>
      <c r="G364" s="24" t="str">
        <f t="shared" si="5"/>
        <v> </v>
      </c>
    </row>
    <row r="365" spans="1:7" s="25" customFormat="1" ht="12">
      <c r="A365" s="392"/>
      <c r="B365" s="9"/>
      <c r="C365" s="10"/>
      <c r="D365" s="4"/>
      <c r="E365" s="8"/>
      <c r="F365" s="23"/>
      <c r="G365" s="24" t="str">
        <f t="shared" si="5"/>
        <v> </v>
      </c>
    </row>
    <row r="366" spans="1:7" s="25" customFormat="1" ht="12">
      <c r="A366" s="392"/>
      <c r="B366" s="9"/>
      <c r="C366" s="10"/>
      <c r="D366" s="4"/>
      <c r="E366" s="8"/>
      <c r="F366" s="23"/>
      <c r="G366" s="24" t="str">
        <f t="shared" si="5"/>
        <v> </v>
      </c>
    </row>
    <row r="367" spans="1:7" s="25" customFormat="1" ht="12">
      <c r="A367" s="392"/>
      <c r="B367" s="9"/>
      <c r="C367" s="10"/>
      <c r="D367" s="4"/>
      <c r="E367" s="8"/>
      <c r="F367" s="23"/>
      <c r="G367" s="24" t="str">
        <f t="shared" si="5"/>
        <v> </v>
      </c>
    </row>
    <row r="368" spans="1:7" s="25" customFormat="1" ht="12">
      <c r="A368" s="392"/>
      <c r="B368" s="9"/>
      <c r="C368" s="10"/>
      <c r="D368" s="4"/>
      <c r="E368" s="8"/>
      <c r="F368" s="23"/>
      <c r="G368" s="24" t="str">
        <f t="shared" si="5"/>
        <v> </v>
      </c>
    </row>
    <row r="369" spans="1:7" s="25" customFormat="1" ht="12">
      <c r="A369" s="392"/>
      <c r="B369" s="9"/>
      <c r="C369" s="10"/>
      <c r="D369" s="4"/>
      <c r="E369" s="8"/>
      <c r="F369" s="23"/>
      <c r="G369" s="24" t="str">
        <f t="shared" si="5"/>
        <v> </v>
      </c>
    </row>
    <row r="370" spans="1:7" s="25" customFormat="1" ht="12">
      <c r="A370" s="392"/>
      <c r="B370" s="9"/>
      <c r="C370" s="10"/>
      <c r="D370" s="4"/>
      <c r="E370" s="8"/>
      <c r="F370" s="23"/>
      <c r="G370" s="24" t="str">
        <f t="shared" si="5"/>
        <v> </v>
      </c>
    </row>
    <row r="371" spans="1:7" s="25" customFormat="1" ht="12">
      <c r="A371" s="392"/>
      <c r="B371" s="9"/>
      <c r="C371" s="10"/>
      <c r="D371" s="4"/>
      <c r="E371" s="8"/>
      <c r="F371" s="23"/>
      <c r="G371" s="24" t="str">
        <f t="shared" si="5"/>
        <v> </v>
      </c>
    </row>
    <row r="372" spans="1:7" s="25" customFormat="1" ht="12">
      <c r="A372" s="392"/>
      <c r="B372" s="9"/>
      <c r="C372" s="10"/>
      <c r="D372" s="4"/>
      <c r="E372" s="8"/>
      <c r="F372" s="23"/>
      <c r="G372" s="24" t="str">
        <f t="shared" si="5"/>
        <v> </v>
      </c>
    </row>
    <row r="373" spans="1:7" s="25" customFormat="1" ht="12">
      <c r="A373" s="392"/>
      <c r="B373" s="9"/>
      <c r="C373" s="10"/>
      <c r="D373" s="4"/>
      <c r="E373" s="8"/>
      <c r="F373" s="23"/>
      <c r="G373" s="24" t="str">
        <f t="shared" si="5"/>
        <v> </v>
      </c>
    </row>
    <row r="374" spans="1:7" s="25" customFormat="1" ht="12">
      <c r="A374" s="392"/>
      <c r="B374" s="9"/>
      <c r="C374" s="10"/>
      <c r="D374" s="4"/>
      <c r="E374" s="8"/>
      <c r="F374" s="23"/>
      <c r="G374" s="24" t="str">
        <f t="shared" si="5"/>
        <v> </v>
      </c>
    </row>
    <row r="375" spans="1:7" s="25" customFormat="1" ht="12">
      <c r="A375" s="392"/>
      <c r="B375" s="9"/>
      <c r="C375" s="10"/>
      <c r="D375" s="4"/>
      <c r="E375" s="8"/>
      <c r="F375" s="23"/>
      <c r="G375" s="24" t="str">
        <f t="shared" si="5"/>
        <v> </v>
      </c>
    </row>
    <row r="376" spans="1:7" s="25" customFormat="1" ht="12">
      <c r="A376" s="392"/>
      <c r="B376" s="9"/>
      <c r="C376" s="10"/>
      <c r="D376" s="4"/>
      <c r="E376" s="8"/>
      <c r="F376" s="23"/>
      <c r="G376" s="24" t="str">
        <f t="shared" si="5"/>
        <v> </v>
      </c>
    </row>
    <row r="377" spans="1:7" s="25" customFormat="1" ht="12">
      <c r="A377" s="392"/>
      <c r="B377" s="9"/>
      <c r="C377" s="10"/>
      <c r="D377" s="4"/>
      <c r="E377" s="8"/>
      <c r="F377" s="23"/>
      <c r="G377" s="24" t="str">
        <f t="shared" si="5"/>
        <v> </v>
      </c>
    </row>
    <row r="378" spans="1:7" s="25" customFormat="1" ht="12">
      <c r="A378" s="392"/>
      <c r="B378" s="9"/>
      <c r="C378" s="10"/>
      <c r="D378" s="4"/>
      <c r="E378" s="8"/>
      <c r="F378" s="23"/>
      <c r="G378" s="24" t="str">
        <f t="shared" si="5"/>
        <v> </v>
      </c>
    </row>
    <row r="379" spans="1:7" s="25" customFormat="1" ht="12">
      <c r="A379" s="392"/>
      <c r="B379" s="9"/>
      <c r="C379" s="10"/>
      <c r="D379" s="4"/>
      <c r="E379" s="8"/>
      <c r="F379" s="23"/>
      <c r="G379" s="24" t="str">
        <f t="shared" si="5"/>
        <v> </v>
      </c>
    </row>
    <row r="380" spans="1:7" s="25" customFormat="1" ht="12">
      <c r="A380" s="392"/>
      <c r="B380" s="9"/>
      <c r="C380" s="10"/>
      <c r="D380" s="4"/>
      <c r="E380" s="8"/>
      <c r="F380" s="23"/>
      <c r="G380" s="24" t="str">
        <f t="shared" si="5"/>
        <v> </v>
      </c>
    </row>
    <row r="381" spans="1:7" s="25" customFormat="1" ht="12">
      <c r="A381" s="392"/>
      <c r="B381" s="9"/>
      <c r="C381" s="10"/>
      <c r="D381" s="4"/>
      <c r="E381" s="8"/>
      <c r="F381" s="23"/>
      <c r="G381" s="24" t="str">
        <f t="shared" si="5"/>
        <v> </v>
      </c>
    </row>
    <row r="382" spans="1:7" s="25" customFormat="1" ht="12">
      <c r="A382" s="392"/>
      <c r="B382" s="9"/>
      <c r="C382" s="10"/>
      <c r="D382" s="4"/>
      <c r="E382" s="8"/>
      <c r="F382" s="23"/>
      <c r="G382" s="24" t="str">
        <f t="shared" si="5"/>
        <v> </v>
      </c>
    </row>
    <row r="383" spans="1:7" s="25" customFormat="1" ht="12">
      <c r="A383" s="392"/>
      <c r="B383" s="9"/>
      <c r="C383" s="10"/>
      <c r="D383" s="4"/>
      <c r="E383" s="8"/>
      <c r="F383" s="23"/>
      <c r="G383" s="24" t="str">
        <f t="shared" si="5"/>
        <v> </v>
      </c>
    </row>
    <row r="384" spans="1:7" s="25" customFormat="1" ht="12">
      <c r="A384" s="392"/>
      <c r="B384" s="9"/>
      <c r="C384" s="10"/>
      <c r="D384" s="4"/>
      <c r="E384" s="8"/>
      <c r="F384" s="23"/>
      <c r="G384" s="24" t="str">
        <f t="shared" si="5"/>
        <v> </v>
      </c>
    </row>
    <row r="385" spans="1:7" s="25" customFormat="1" ht="12">
      <c r="A385" s="392"/>
      <c r="B385" s="9"/>
      <c r="C385" s="10"/>
      <c r="D385" s="4"/>
      <c r="E385" s="8"/>
      <c r="F385" s="23"/>
      <c r="G385" s="24" t="str">
        <f t="shared" si="5"/>
        <v> </v>
      </c>
    </row>
    <row r="386" spans="1:7" s="25" customFormat="1" ht="12">
      <c r="A386" s="392"/>
      <c r="B386" s="9"/>
      <c r="C386" s="10"/>
      <c r="D386" s="4"/>
      <c r="E386" s="8"/>
      <c r="F386" s="23"/>
      <c r="G386" s="24" t="str">
        <f t="shared" si="5"/>
        <v> </v>
      </c>
    </row>
    <row r="387" spans="1:7" s="25" customFormat="1" ht="12">
      <c r="A387" s="392"/>
      <c r="B387" s="9"/>
      <c r="C387" s="10"/>
      <c r="D387" s="4"/>
      <c r="E387" s="8"/>
      <c r="F387" s="23"/>
      <c r="G387" s="24" t="str">
        <f t="shared" si="5"/>
        <v> </v>
      </c>
    </row>
    <row r="388" spans="1:7" s="25" customFormat="1" ht="12">
      <c r="A388" s="392"/>
      <c r="B388" s="9"/>
      <c r="C388" s="10"/>
      <c r="D388" s="4"/>
      <c r="E388" s="8"/>
      <c r="F388" s="23"/>
      <c r="G388" s="24" t="str">
        <f t="shared" si="5"/>
        <v> </v>
      </c>
    </row>
    <row r="389" spans="1:7" s="25" customFormat="1" ht="12">
      <c r="A389" s="392"/>
      <c r="B389" s="9"/>
      <c r="C389" s="10"/>
      <c r="D389" s="4"/>
      <c r="E389" s="8"/>
      <c r="F389" s="23"/>
      <c r="G389" s="24" t="str">
        <f t="shared" si="5"/>
        <v> </v>
      </c>
    </row>
    <row r="390" spans="1:7" s="25" customFormat="1" ht="12">
      <c r="A390" s="392"/>
      <c r="B390" s="9"/>
      <c r="C390" s="10"/>
      <c r="D390" s="4"/>
      <c r="E390" s="8"/>
      <c r="F390" s="23"/>
      <c r="G390" s="24" t="str">
        <f t="shared" si="5"/>
        <v> </v>
      </c>
    </row>
    <row r="391" spans="1:7" s="25" customFormat="1" ht="12">
      <c r="A391" s="392"/>
      <c r="B391" s="9"/>
      <c r="C391" s="10"/>
      <c r="D391" s="4"/>
      <c r="E391" s="8"/>
      <c r="F391" s="23"/>
      <c r="G391" s="24" t="str">
        <f t="shared" si="5"/>
        <v> </v>
      </c>
    </row>
    <row r="392" spans="1:7" s="25" customFormat="1" ht="12">
      <c r="A392" s="392"/>
      <c r="B392" s="9"/>
      <c r="C392" s="10"/>
      <c r="D392" s="4"/>
      <c r="E392" s="8"/>
      <c r="F392" s="23"/>
      <c r="G392" s="24" t="str">
        <f t="shared" si="5"/>
        <v> </v>
      </c>
    </row>
    <row r="393" spans="1:7" s="25" customFormat="1" ht="12">
      <c r="A393" s="392"/>
      <c r="B393" s="9"/>
      <c r="C393" s="10"/>
      <c r="D393" s="4"/>
      <c r="E393" s="8"/>
      <c r="F393" s="23"/>
      <c r="G393" s="24" t="str">
        <f t="shared" si="5"/>
        <v> </v>
      </c>
    </row>
    <row r="394" spans="1:7" s="25" customFormat="1" ht="12">
      <c r="A394" s="392"/>
      <c r="B394" s="9"/>
      <c r="C394" s="10"/>
      <c r="D394" s="4"/>
      <c r="E394" s="8"/>
      <c r="F394" s="23"/>
      <c r="G394" s="24" t="str">
        <f t="shared" si="5"/>
        <v> </v>
      </c>
    </row>
    <row r="395" spans="1:7" s="25" customFormat="1" ht="12">
      <c r="A395" s="392"/>
      <c r="B395" s="9"/>
      <c r="C395" s="10"/>
      <c r="D395" s="4"/>
      <c r="E395" s="8"/>
      <c r="F395" s="23"/>
      <c r="G395" s="24" t="str">
        <f t="shared" si="5"/>
        <v> </v>
      </c>
    </row>
    <row r="396" spans="1:7" s="25" customFormat="1" ht="12">
      <c r="A396" s="392"/>
      <c r="B396" s="9"/>
      <c r="C396" s="10"/>
      <c r="D396" s="4"/>
      <c r="E396" s="8"/>
      <c r="F396" s="23"/>
      <c r="G396" s="24" t="str">
        <f t="shared" si="5"/>
        <v> </v>
      </c>
    </row>
    <row r="397" spans="1:7" s="25" customFormat="1" ht="12">
      <c r="A397" s="392"/>
      <c r="B397" s="9"/>
      <c r="C397" s="10"/>
      <c r="D397" s="4"/>
      <c r="E397" s="8"/>
      <c r="F397" s="23"/>
      <c r="G397" s="24" t="str">
        <f t="shared" si="5"/>
        <v> </v>
      </c>
    </row>
    <row r="398" spans="1:7" s="25" customFormat="1" ht="12">
      <c r="A398" s="392"/>
      <c r="B398" s="9"/>
      <c r="C398" s="10"/>
      <c r="D398" s="4"/>
      <c r="E398" s="8"/>
      <c r="F398" s="23"/>
      <c r="G398" s="24" t="str">
        <f t="shared" si="5"/>
        <v> </v>
      </c>
    </row>
    <row r="399" spans="1:7" s="25" customFormat="1" ht="12">
      <c r="A399" s="392"/>
      <c r="B399" s="9"/>
      <c r="C399" s="10"/>
      <c r="D399" s="4"/>
      <c r="E399" s="8"/>
      <c r="F399" s="23"/>
      <c r="G399" s="24" t="str">
        <f t="shared" si="5"/>
        <v> </v>
      </c>
    </row>
    <row r="400" spans="1:7" s="25" customFormat="1" ht="12">
      <c r="A400" s="392"/>
      <c r="B400" s="9"/>
      <c r="C400" s="10"/>
      <c r="D400" s="4"/>
      <c r="E400" s="8"/>
      <c r="F400" s="23"/>
      <c r="G400" s="24" t="str">
        <f t="shared" si="5"/>
        <v> </v>
      </c>
    </row>
    <row r="401" spans="1:7" s="25" customFormat="1" ht="12">
      <c r="A401" s="392"/>
      <c r="B401" s="9"/>
      <c r="C401" s="10"/>
      <c r="D401" s="4"/>
      <c r="E401" s="8"/>
      <c r="F401" s="23"/>
      <c r="G401" s="24" t="str">
        <f t="shared" si="5"/>
        <v> </v>
      </c>
    </row>
    <row r="402" spans="1:7" s="25" customFormat="1" ht="12">
      <c r="A402" s="392"/>
      <c r="B402" s="9"/>
      <c r="C402" s="10"/>
      <c r="D402" s="4"/>
      <c r="E402" s="8"/>
      <c r="F402" s="23"/>
      <c r="G402" s="24" t="str">
        <f t="shared" si="5"/>
        <v> </v>
      </c>
    </row>
    <row r="403" spans="1:7" s="25" customFormat="1" ht="12">
      <c r="A403" s="392"/>
      <c r="B403" s="9"/>
      <c r="C403" s="10"/>
      <c r="D403" s="4"/>
      <c r="E403" s="8"/>
      <c r="F403" s="23"/>
      <c r="G403" s="24" t="str">
        <f t="shared" si="5"/>
        <v> </v>
      </c>
    </row>
    <row r="404" spans="1:7" s="25" customFormat="1" ht="12">
      <c r="A404" s="392"/>
      <c r="B404" s="9"/>
      <c r="C404" s="10"/>
      <c r="D404" s="4"/>
      <c r="E404" s="8"/>
      <c r="F404" s="23"/>
      <c r="G404" s="24" t="str">
        <f t="shared" si="5"/>
        <v> </v>
      </c>
    </row>
    <row r="405" spans="1:7" s="25" customFormat="1" ht="12">
      <c r="A405" s="392"/>
      <c r="B405" s="9"/>
      <c r="C405" s="10"/>
      <c r="D405" s="4"/>
      <c r="E405" s="8"/>
      <c r="F405" s="23"/>
      <c r="G405" s="24" t="str">
        <f t="shared" si="5"/>
        <v> </v>
      </c>
    </row>
    <row r="406" spans="1:7" s="25" customFormat="1" ht="12">
      <c r="A406" s="392"/>
      <c r="B406" s="9"/>
      <c r="C406" s="10"/>
      <c r="D406" s="4"/>
      <c r="E406" s="8"/>
      <c r="F406" s="23"/>
      <c r="G406" s="24" t="str">
        <f t="shared" si="5"/>
        <v> </v>
      </c>
    </row>
    <row r="407" spans="1:7" s="25" customFormat="1" ht="12">
      <c r="A407" s="392"/>
      <c r="B407" s="9"/>
      <c r="C407" s="10"/>
      <c r="D407" s="4"/>
      <c r="E407" s="8"/>
      <c r="F407" s="23"/>
      <c r="G407" s="24" t="str">
        <f t="shared" si="5"/>
        <v> </v>
      </c>
    </row>
    <row r="408" spans="1:7" s="25" customFormat="1" ht="12">
      <c r="A408" s="392"/>
      <c r="B408" s="9"/>
      <c r="C408" s="10"/>
      <c r="D408" s="4"/>
      <c r="E408" s="8"/>
      <c r="F408" s="23"/>
      <c r="G408" s="24" t="str">
        <f t="shared" si="5"/>
        <v> </v>
      </c>
    </row>
    <row r="409" spans="1:7" s="25" customFormat="1" ht="12">
      <c r="A409" s="392"/>
      <c r="B409" s="9"/>
      <c r="C409" s="10"/>
      <c r="D409" s="4"/>
      <c r="E409" s="8"/>
      <c r="F409" s="23"/>
      <c r="G409" s="24" t="str">
        <f t="shared" si="5"/>
        <v> </v>
      </c>
    </row>
    <row r="410" spans="1:7" s="25" customFormat="1" ht="12">
      <c r="A410" s="392"/>
      <c r="B410" s="9"/>
      <c r="C410" s="10"/>
      <c r="D410" s="4"/>
      <c r="E410" s="8"/>
      <c r="F410" s="23"/>
      <c r="G410" s="24" t="str">
        <f t="shared" si="5"/>
        <v> </v>
      </c>
    </row>
    <row r="411" spans="1:7" s="25" customFormat="1" ht="12">
      <c r="A411" s="392"/>
      <c r="B411" s="9"/>
      <c r="C411" s="10"/>
      <c r="D411" s="4"/>
      <c r="E411" s="8"/>
      <c r="F411" s="23"/>
      <c r="G411" s="24" t="str">
        <f t="shared" si="5"/>
        <v> </v>
      </c>
    </row>
    <row r="412" spans="1:7" s="25" customFormat="1" ht="12">
      <c r="A412" s="392"/>
      <c r="B412" s="9"/>
      <c r="C412" s="10"/>
      <c r="D412" s="4"/>
      <c r="E412" s="8"/>
      <c r="F412" s="23"/>
      <c r="G412" s="24" t="str">
        <f t="shared" si="5"/>
        <v> </v>
      </c>
    </row>
    <row r="413" spans="1:7" s="25" customFormat="1" ht="12">
      <c r="A413" s="392"/>
      <c r="B413" s="9"/>
      <c r="C413" s="10"/>
      <c r="D413" s="4"/>
      <c r="E413" s="8"/>
      <c r="F413" s="23"/>
      <c r="G413" s="24" t="str">
        <f t="shared" si="5"/>
        <v> </v>
      </c>
    </row>
    <row r="414" spans="1:7" s="25" customFormat="1" ht="12">
      <c r="A414" s="392"/>
      <c r="B414" s="9"/>
      <c r="C414" s="10"/>
      <c r="D414" s="4"/>
      <c r="E414" s="8"/>
      <c r="F414" s="23"/>
      <c r="G414" s="24" t="str">
        <f t="shared" si="5"/>
        <v> </v>
      </c>
    </row>
    <row r="415" spans="1:7" s="25" customFormat="1" ht="12">
      <c r="A415" s="392"/>
      <c r="B415" s="9"/>
      <c r="C415" s="10"/>
      <c r="D415" s="4"/>
      <c r="E415" s="8"/>
      <c r="F415" s="23"/>
      <c r="G415" s="24" t="str">
        <f t="shared" si="5"/>
        <v> </v>
      </c>
    </row>
    <row r="416" spans="1:7" s="25" customFormat="1" ht="12">
      <c r="A416" s="392"/>
      <c r="B416" s="9"/>
      <c r="C416" s="10"/>
      <c r="D416" s="4"/>
      <c r="E416" s="8"/>
      <c r="F416" s="23"/>
      <c r="G416" s="24" t="str">
        <f t="shared" si="5"/>
        <v> </v>
      </c>
    </row>
    <row r="417" spans="1:7" s="25" customFormat="1" ht="12">
      <c r="A417" s="392"/>
      <c r="B417" s="9"/>
      <c r="C417" s="10"/>
      <c r="D417" s="4"/>
      <c r="E417" s="8"/>
      <c r="F417" s="23"/>
      <c r="G417" s="24" t="str">
        <f t="shared" si="5"/>
        <v> </v>
      </c>
    </row>
    <row r="418" spans="1:7" s="25" customFormat="1" ht="12">
      <c r="A418" s="392"/>
      <c r="B418" s="9"/>
      <c r="C418" s="10"/>
      <c r="D418" s="4"/>
      <c r="E418" s="8"/>
      <c r="F418" s="23"/>
      <c r="G418" s="24" t="str">
        <f t="shared" si="5"/>
        <v> </v>
      </c>
    </row>
    <row r="419" spans="1:7" s="25" customFormat="1" ht="12">
      <c r="A419" s="392"/>
      <c r="B419" s="9"/>
      <c r="C419" s="10"/>
      <c r="D419" s="4"/>
      <c r="E419" s="8"/>
      <c r="F419" s="23"/>
      <c r="G419" s="24" t="str">
        <f t="shared" si="5"/>
        <v> </v>
      </c>
    </row>
    <row r="420" spans="1:7" s="25" customFormat="1" ht="12">
      <c r="A420" s="392"/>
      <c r="B420" s="9"/>
      <c r="C420" s="10"/>
      <c r="D420" s="4"/>
      <c r="E420" s="8"/>
      <c r="F420" s="23"/>
      <c r="G420" s="24" t="str">
        <f aca="true" t="shared" si="6" ref="G420:G483">IF(AND(E420&gt;0,F420&gt;0),ROUND(E420*F420,0)," ")</f>
        <v> </v>
      </c>
    </row>
    <row r="421" spans="1:7" s="25" customFormat="1" ht="12">
      <c r="A421" s="392"/>
      <c r="B421" s="9"/>
      <c r="C421" s="10"/>
      <c r="D421" s="4"/>
      <c r="E421" s="8"/>
      <c r="F421" s="23"/>
      <c r="G421" s="24" t="str">
        <f t="shared" si="6"/>
        <v> </v>
      </c>
    </row>
    <row r="422" spans="1:7" s="25" customFormat="1" ht="12">
      <c r="A422" s="392"/>
      <c r="B422" s="9"/>
      <c r="C422" s="10"/>
      <c r="D422" s="4"/>
      <c r="E422" s="8"/>
      <c r="F422" s="23"/>
      <c r="G422" s="24" t="str">
        <f t="shared" si="6"/>
        <v> </v>
      </c>
    </row>
    <row r="423" spans="1:7" s="25" customFormat="1" ht="12">
      <c r="A423" s="392"/>
      <c r="B423" s="9"/>
      <c r="C423" s="10"/>
      <c r="D423" s="4"/>
      <c r="E423" s="8"/>
      <c r="F423" s="23"/>
      <c r="G423" s="24" t="str">
        <f t="shared" si="6"/>
        <v> </v>
      </c>
    </row>
    <row r="424" spans="1:7" s="25" customFormat="1" ht="12">
      <c r="A424" s="392"/>
      <c r="B424" s="9"/>
      <c r="C424" s="10"/>
      <c r="D424" s="4"/>
      <c r="E424" s="8"/>
      <c r="F424" s="23"/>
      <c r="G424" s="24" t="str">
        <f t="shared" si="6"/>
        <v> </v>
      </c>
    </row>
    <row r="425" spans="1:7" s="25" customFormat="1" ht="12">
      <c r="A425" s="392"/>
      <c r="B425" s="9"/>
      <c r="C425" s="10"/>
      <c r="D425" s="4"/>
      <c r="E425" s="8"/>
      <c r="F425" s="23"/>
      <c r="G425" s="24" t="str">
        <f t="shared" si="6"/>
        <v> </v>
      </c>
    </row>
    <row r="426" spans="1:7" s="25" customFormat="1" ht="12">
      <c r="A426" s="392"/>
      <c r="B426" s="9"/>
      <c r="C426" s="10"/>
      <c r="D426" s="4"/>
      <c r="E426" s="8"/>
      <c r="F426" s="23"/>
      <c r="G426" s="24" t="str">
        <f t="shared" si="6"/>
        <v> </v>
      </c>
    </row>
    <row r="427" spans="1:7" s="25" customFormat="1" ht="12">
      <c r="A427" s="392"/>
      <c r="B427" s="9"/>
      <c r="C427" s="10"/>
      <c r="D427" s="4"/>
      <c r="E427" s="8"/>
      <c r="F427" s="23"/>
      <c r="G427" s="24" t="str">
        <f t="shared" si="6"/>
        <v> </v>
      </c>
    </row>
    <row r="428" spans="1:7" s="25" customFormat="1" ht="12">
      <c r="A428" s="392"/>
      <c r="B428" s="9"/>
      <c r="C428" s="10"/>
      <c r="D428" s="4"/>
      <c r="E428" s="8"/>
      <c r="F428" s="23"/>
      <c r="G428" s="24" t="str">
        <f t="shared" si="6"/>
        <v> </v>
      </c>
    </row>
    <row r="429" spans="1:7" s="25" customFormat="1" ht="12">
      <c r="A429" s="392"/>
      <c r="B429" s="9"/>
      <c r="C429" s="10"/>
      <c r="D429" s="4"/>
      <c r="E429" s="8"/>
      <c r="F429" s="23"/>
      <c r="G429" s="24" t="str">
        <f t="shared" si="6"/>
        <v> </v>
      </c>
    </row>
    <row r="430" spans="1:7" s="25" customFormat="1" ht="12">
      <c r="A430" s="392"/>
      <c r="B430" s="9"/>
      <c r="C430" s="10"/>
      <c r="D430" s="4"/>
      <c r="E430" s="8"/>
      <c r="F430" s="23"/>
      <c r="G430" s="24" t="str">
        <f t="shared" si="6"/>
        <v> </v>
      </c>
    </row>
    <row r="431" spans="1:7" s="25" customFormat="1" ht="12">
      <c r="A431" s="392"/>
      <c r="B431" s="9"/>
      <c r="C431" s="10"/>
      <c r="D431" s="4"/>
      <c r="E431" s="8"/>
      <c r="F431" s="23"/>
      <c r="G431" s="24" t="str">
        <f t="shared" si="6"/>
        <v> </v>
      </c>
    </row>
    <row r="432" spans="1:7" s="25" customFormat="1" ht="12">
      <c r="A432" s="392"/>
      <c r="B432" s="9"/>
      <c r="C432" s="10"/>
      <c r="D432" s="4"/>
      <c r="E432" s="8"/>
      <c r="F432" s="23"/>
      <c r="G432" s="24" t="str">
        <f t="shared" si="6"/>
        <v> </v>
      </c>
    </row>
    <row r="433" spans="1:7" s="25" customFormat="1" ht="12">
      <c r="A433" s="392"/>
      <c r="B433" s="9"/>
      <c r="C433" s="10"/>
      <c r="D433" s="4"/>
      <c r="E433" s="8"/>
      <c r="F433" s="23"/>
      <c r="G433" s="24" t="str">
        <f t="shared" si="6"/>
        <v> </v>
      </c>
    </row>
    <row r="434" spans="1:7" s="25" customFormat="1" ht="12">
      <c r="A434" s="392"/>
      <c r="B434" s="9"/>
      <c r="C434" s="10"/>
      <c r="D434" s="4"/>
      <c r="E434" s="8"/>
      <c r="F434" s="23"/>
      <c r="G434" s="24" t="str">
        <f t="shared" si="6"/>
        <v> </v>
      </c>
    </row>
    <row r="435" spans="1:7" s="25" customFormat="1" ht="12">
      <c r="A435" s="392"/>
      <c r="B435" s="9"/>
      <c r="C435" s="10"/>
      <c r="D435" s="4"/>
      <c r="E435" s="8"/>
      <c r="F435" s="23"/>
      <c r="G435" s="24" t="str">
        <f t="shared" si="6"/>
        <v> </v>
      </c>
    </row>
    <row r="436" spans="1:7" s="25" customFormat="1" ht="12">
      <c r="A436" s="392"/>
      <c r="B436" s="9"/>
      <c r="C436" s="10"/>
      <c r="D436" s="4"/>
      <c r="E436" s="8"/>
      <c r="F436" s="23"/>
      <c r="G436" s="24" t="str">
        <f t="shared" si="6"/>
        <v> </v>
      </c>
    </row>
    <row r="437" spans="1:7" s="25" customFormat="1" ht="12">
      <c r="A437" s="392"/>
      <c r="B437" s="9"/>
      <c r="C437" s="10"/>
      <c r="D437" s="4"/>
      <c r="E437" s="8"/>
      <c r="F437" s="23"/>
      <c r="G437" s="24" t="str">
        <f t="shared" si="6"/>
        <v> </v>
      </c>
    </row>
    <row r="438" spans="1:7" s="25" customFormat="1" ht="12">
      <c r="A438" s="392"/>
      <c r="B438" s="9"/>
      <c r="C438" s="10"/>
      <c r="D438" s="4"/>
      <c r="E438" s="8"/>
      <c r="F438" s="23"/>
      <c r="G438" s="24" t="str">
        <f t="shared" si="6"/>
        <v> </v>
      </c>
    </row>
    <row r="439" spans="1:7" s="25" customFormat="1" ht="12">
      <c r="A439" s="392"/>
      <c r="B439" s="9"/>
      <c r="C439" s="10"/>
      <c r="D439" s="4"/>
      <c r="E439" s="8"/>
      <c r="F439" s="23"/>
      <c r="G439" s="24" t="str">
        <f t="shared" si="6"/>
        <v> </v>
      </c>
    </row>
    <row r="440" spans="1:7" s="25" customFormat="1" ht="12">
      <c r="A440" s="392"/>
      <c r="B440" s="9"/>
      <c r="C440" s="10"/>
      <c r="D440" s="4"/>
      <c r="E440" s="8"/>
      <c r="F440" s="23"/>
      <c r="G440" s="24" t="str">
        <f t="shared" si="6"/>
        <v> </v>
      </c>
    </row>
    <row r="441" spans="1:7" s="25" customFormat="1" ht="12">
      <c r="A441" s="392"/>
      <c r="B441" s="9"/>
      <c r="C441" s="10"/>
      <c r="D441" s="4"/>
      <c r="E441" s="8"/>
      <c r="F441" s="23"/>
      <c r="G441" s="24" t="str">
        <f t="shared" si="6"/>
        <v> </v>
      </c>
    </row>
    <row r="442" spans="1:7" s="25" customFormat="1" ht="12">
      <c r="A442" s="392"/>
      <c r="B442" s="9"/>
      <c r="C442" s="10"/>
      <c r="D442" s="4"/>
      <c r="E442" s="8"/>
      <c r="F442" s="23"/>
      <c r="G442" s="24" t="str">
        <f t="shared" si="6"/>
        <v> </v>
      </c>
    </row>
    <row r="443" spans="1:7" s="25" customFormat="1" ht="12">
      <c r="A443" s="392"/>
      <c r="B443" s="9"/>
      <c r="C443" s="10"/>
      <c r="D443" s="4"/>
      <c r="E443" s="8"/>
      <c r="F443" s="23"/>
      <c r="G443" s="24" t="str">
        <f t="shared" si="6"/>
        <v> </v>
      </c>
    </row>
    <row r="444" spans="1:7" s="25" customFormat="1" ht="12">
      <c r="A444" s="392"/>
      <c r="B444" s="9"/>
      <c r="C444" s="10"/>
      <c r="D444" s="4"/>
      <c r="E444" s="8"/>
      <c r="F444" s="23"/>
      <c r="G444" s="24" t="str">
        <f t="shared" si="6"/>
        <v> </v>
      </c>
    </row>
    <row r="445" spans="1:7" s="25" customFormat="1" ht="12">
      <c r="A445" s="392"/>
      <c r="B445" s="9"/>
      <c r="C445" s="10"/>
      <c r="D445" s="4"/>
      <c r="E445" s="8"/>
      <c r="F445" s="23"/>
      <c r="G445" s="24" t="str">
        <f t="shared" si="6"/>
        <v> </v>
      </c>
    </row>
    <row r="446" spans="1:7" s="25" customFormat="1" ht="12">
      <c r="A446" s="392"/>
      <c r="B446" s="9"/>
      <c r="C446" s="10"/>
      <c r="D446" s="4"/>
      <c r="E446" s="8"/>
      <c r="F446" s="23"/>
      <c r="G446" s="24" t="str">
        <f t="shared" si="6"/>
        <v> </v>
      </c>
    </row>
    <row r="447" spans="1:7" s="25" customFormat="1" ht="12">
      <c r="A447" s="392"/>
      <c r="B447" s="9"/>
      <c r="C447" s="10"/>
      <c r="D447" s="4"/>
      <c r="E447" s="8"/>
      <c r="F447" s="23"/>
      <c r="G447" s="24" t="str">
        <f t="shared" si="6"/>
        <v> </v>
      </c>
    </row>
    <row r="448" spans="1:7" s="25" customFormat="1" ht="12">
      <c r="A448" s="392"/>
      <c r="B448" s="9"/>
      <c r="C448" s="10"/>
      <c r="D448" s="4"/>
      <c r="E448" s="8"/>
      <c r="F448" s="23"/>
      <c r="G448" s="24" t="str">
        <f t="shared" si="6"/>
        <v> </v>
      </c>
    </row>
    <row r="449" spans="1:7" s="25" customFormat="1" ht="12">
      <c r="A449" s="392"/>
      <c r="B449" s="9"/>
      <c r="C449" s="10"/>
      <c r="D449" s="4"/>
      <c r="E449" s="8"/>
      <c r="F449" s="23"/>
      <c r="G449" s="24" t="str">
        <f t="shared" si="6"/>
        <v> </v>
      </c>
    </row>
    <row r="450" spans="1:7" s="25" customFormat="1" ht="12">
      <c r="A450" s="392"/>
      <c r="B450" s="9"/>
      <c r="C450" s="10"/>
      <c r="D450" s="4"/>
      <c r="E450" s="8"/>
      <c r="F450" s="23"/>
      <c r="G450" s="24" t="str">
        <f t="shared" si="6"/>
        <v> </v>
      </c>
    </row>
    <row r="451" spans="1:7" s="25" customFormat="1" ht="12">
      <c r="A451" s="392"/>
      <c r="B451" s="9"/>
      <c r="C451" s="10"/>
      <c r="D451" s="4"/>
      <c r="E451" s="8"/>
      <c r="F451" s="23"/>
      <c r="G451" s="24" t="str">
        <f t="shared" si="6"/>
        <v> </v>
      </c>
    </row>
    <row r="452" spans="1:7" s="25" customFormat="1" ht="12">
      <c r="A452" s="392"/>
      <c r="B452" s="9"/>
      <c r="C452" s="10"/>
      <c r="D452" s="4"/>
      <c r="E452" s="8"/>
      <c r="F452" s="23"/>
      <c r="G452" s="24" t="str">
        <f t="shared" si="6"/>
        <v> </v>
      </c>
    </row>
    <row r="453" spans="1:7" s="25" customFormat="1" ht="12">
      <c r="A453" s="392"/>
      <c r="B453" s="9"/>
      <c r="C453" s="10"/>
      <c r="D453" s="4"/>
      <c r="E453" s="8"/>
      <c r="F453" s="23"/>
      <c r="G453" s="24" t="str">
        <f t="shared" si="6"/>
        <v> </v>
      </c>
    </row>
    <row r="454" spans="1:7" s="25" customFormat="1" ht="12">
      <c r="A454" s="392"/>
      <c r="B454" s="9"/>
      <c r="C454" s="10"/>
      <c r="D454" s="4"/>
      <c r="E454" s="8"/>
      <c r="F454" s="23"/>
      <c r="G454" s="24" t="str">
        <f t="shared" si="6"/>
        <v> </v>
      </c>
    </row>
    <row r="455" spans="1:7" s="25" customFormat="1" ht="12">
      <c r="A455" s="392"/>
      <c r="B455" s="9"/>
      <c r="C455" s="10"/>
      <c r="D455" s="4"/>
      <c r="E455" s="8"/>
      <c r="F455" s="23"/>
      <c r="G455" s="24" t="str">
        <f t="shared" si="6"/>
        <v> </v>
      </c>
    </row>
    <row r="456" spans="1:7" s="25" customFormat="1" ht="12">
      <c r="A456" s="392"/>
      <c r="B456" s="9"/>
      <c r="C456" s="10"/>
      <c r="D456" s="4"/>
      <c r="E456" s="8"/>
      <c r="F456" s="23"/>
      <c r="G456" s="24" t="str">
        <f t="shared" si="6"/>
        <v> </v>
      </c>
    </row>
    <row r="457" spans="1:7" s="25" customFormat="1" ht="12">
      <c r="A457" s="392"/>
      <c r="B457" s="9"/>
      <c r="C457" s="10"/>
      <c r="D457" s="4"/>
      <c r="E457" s="8"/>
      <c r="F457" s="23"/>
      <c r="G457" s="24" t="str">
        <f t="shared" si="6"/>
        <v> </v>
      </c>
    </row>
    <row r="458" spans="1:7" s="25" customFormat="1" ht="12">
      <c r="A458" s="392"/>
      <c r="B458" s="9"/>
      <c r="C458" s="10"/>
      <c r="D458" s="4"/>
      <c r="E458" s="8"/>
      <c r="F458" s="23"/>
      <c r="G458" s="24" t="str">
        <f t="shared" si="6"/>
        <v> </v>
      </c>
    </row>
    <row r="459" spans="1:7" s="25" customFormat="1" ht="12">
      <c r="A459" s="392"/>
      <c r="B459" s="9"/>
      <c r="C459" s="10"/>
      <c r="D459" s="4"/>
      <c r="E459" s="8"/>
      <c r="F459" s="23"/>
      <c r="G459" s="24" t="str">
        <f t="shared" si="6"/>
        <v> </v>
      </c>
    </row>
    <row r="460" spans="1:7" s="25" customFormat="1" ht="12">
      <c r="A460" s="392"/>
      <c r="B460" s="9"/>
      <c r="C460" s="10"/>
      <c r="D460" s="4"/>
      <c r="E460" s="8"/>
      <c r="F460" s="23"/>
      <c r="G460" s="24" t="str">
        <f t="shared" si="6"/>
        <v> </v>
      </c>
    </row>
    <row r="461" spans="1:7" s="25" customFormat="1" ht="12">
      <c r="A461" s="392"/>
      <c r="B461" s="9"/>
      <c r="C461" s="10"/>
      <c r="D461" s="4"/>
      <c r="E461" s="8"/>
      <c r="F461" s="23"/>
      <c r="G461" s="24" t="str">
        <f t="shared" si="6"/>
        <v> </v>
      </c>
    </row>
    <row r="462" spans="1:7" s="25" customFormat="1" ht="12">
      <c r="A462" s="392"/>
      <c r="B462" s="9"/>
      <c r="C462" s="10"/>
      <c r="D462" s="4"/>
      <c r="E462" s="8"/>
      <c r="F462" s="23"/>
      <c r="G462" s="24" t="str">
        <f t="shared" si="6"/>
        <v> </v>
      </c>
    </row>
    <row r="463" spans="1:7" s="25" customFormat="1" ht="12">
      <c r="A463" s="392"/>
      <c r="B463" s="9"/>
      <c r="C463" s="10"/>
      <c r="D463" s="4"/>
      <c r="E463" s="8"/>
      <c r="F463" s="23"/>
      <c r="G463" s="24" t="str">
        <f t="shared" si="6"/>
        <v> </v>
      </c>
    </row>
    <row r="464" spans="1:7" s="25" customFormat="1" ht="12">
      <c r="A464" s="392"/>
      <c r="B464" s="9"/>
      <c r="C464" s="10"/>
      <c r="D464" s="4"/>
      <c r="E464" s="8"/>
      <c r="F464" s="23"/>
      <c r="G464" s="24" t="str">
        <f t="shared" si="6"/>
        <v> </v>
      </c>
    </row>
    <row r="465" spans="1:7" s="25" customFormat="1" ht="12">
      <c r="A465" s="392"/>
      <c r="B465" s="9"/>
      <c r="C465" s="10"/>
      <c r="D465" s="4"/>
      <c r="E465" s="8"/>
      <c r="F465" s="23"/>
      <c r="G465" s="24" t="str">
        <f t="shared" si="6"/>
        <v> </v>
      </c>
    </row>
    <row r="466" spans="1:7" s="25" customFormat="1" ht="12">
      <c r="A466" s="392"/>
      <c r="B466" s="9"/>
      <c r="C466" s="10"/>
      <c r="D466" s="4"/>
      <c r="E466" s="8"/>
      <c r="F466" s="23"/>
      <c r="G466" s="24" t="str">
        <f t="shared" si="6"/>
        <v> </v>
      </c>
    </row>
    <row r="467" spans="1:7" s="25" customFormat="1" ht="12">
      <c r="A467" s="392"/>
      <c r="B467" s="9"/>
      <c r="C467" s="10"/>
      <c r="D467" s="4"/>
      <c r="E467" s="8"/>
      <c r="F467" s="23"/>
      <c r="G467" s="24" t="str">
        <f t="shared" si="6"/>
        <v> </v>
      </c>
    </row>
    <row r="468" spans="1:7" s="25" customFormat="1" ht="12">
      <c r="A468" s="392"/>
      <c r="B468" s="9"/>
      <c r="C468" s="10"/>
      <c r="D468" s="4"/>
      <c r="E468" s="8"/>
      <c r="F468" s="23"/>
      <c r="G468" s="24" t="str">
        <f t="shared" si="6"/>
        <v> </v>
      </c>
    </row>
    <row r="469" spans="1:7" s="25" customFormat="1" ht="12">
      <c r="A469" s="392"/>
      <c r="B469" s="9"/>
      <c r="C469" s="10"/>
      <c r="D469" s="4"/>
      <c r="E469" s="8"/>
      <c r="F469" s="23"/>
      <c r="G469" s="24" t="str">
        <f t="shared" si="6"/>
        <v> </v>
      </c>
    </row>
    <row r="470" spans="1:7" s="25" customFormat="1" ht="12">
      <c r="A470" s="392"/>
      <c r="B470" s="9"/>
      <c r="C470" s="10"/>
      <c r="D470" s="4"/>
      <c r="E470" s="8"/>
      <c r="F470" s="23"/>
      <c r="G470" s="24" t="str">
        <f t="shared" si="6"/>
        <v> </v>
      </c>
    </row>
    <row r="471" spans="1:7" s="25" customFormat="1" ht="12">
      <c r="A471" s="392"/>
      <c r="B471" s="9"/>
      <c r="C471" s="10"/>
      <c r="D471" s="4"/>
      <c r="E471" s="8"/>
      <c r="F471" s="23"/>
      <c r="G471" s="24" t="str">
        <f t="shared" si="6"/>
        <v> </v>
      </c>
    </row>
    <row r="472" spans="1:7" s="25" customFormat="1" ht="12">
      <c r="A472" s="392"/>
      <c r="B472" s="9"/>
      <c r="C472" s="10"/>
      <c r="D472" s="4"/>
      <c r="E472" s="8"/>
      <c r="F472" s="23"/>
      <c r="G472" s="24" t="str">
        <f t="shared" si="6"/>
        <v> </v>
      </c>
    </row>
    <row r="473" spans="1:7" s="25" customFormat="1" ht="12">
      <c r="A473" s="392"/>
      <c r="B473" s="9"/>
      <c r="C473" s="10"/>
      <c r="D473" s="4"/>
      <c r="E473" s="8"/>
      <c r="F473" s="23"/>
      <c r="G473" s="24" t="str">
        <f t="shared" si="6"/>
        <v> </v>
      </c>
    </row>
    <row r="474" spans="1:7" s="25" customFormat="1" ht="12">
      <c r="A474" s="392"/>
      <c r="B474" s="9"/>
      <c r="C474" s="10"/>
      <c r="D474" s="4"/>
      <c r="E474" s="8"/>
      <c r="F474" s="23"/>
      <c r="G474" s="24" t="str">
        <f t="shared" si="6"/>
        <v> </v>
      </c>
    </row>
    <row r="475" spans="1:7" s="25" customFormat="1" ht="12">
      <c r="A475" s="392"/>
      <c r="B475" s="9"/>
      <c r="C475" s="10"/>
      <c r="D475" s="4"/>
      <c r="E475" s="8"/>
      <c r="F475" s="23"/>
      <c r="G475" s="24" t="str">
        <f t="shared" si="6"/>
        <v> </v>
      </c>
    </row>
    <row r="476" spans="1:7" s="25" customFormat="1" ht="12">
      <c r="A476" s="392"/>
      <c r="B476" s="9"/>
      <c r="C476" s="10"/>
      <c r="D476" s="4"/>
      <c r="E476" s="8"/>
      <c r="F476" s="23"/>
      <c r="G476" s="24" t="str">
        <f t="shared" si="6"/>
        <v> </v>
      </c>
    </row>
    <row r="477" spans="1:7" s="25" customFormat="1" ht="12">
      <c r="A477" s="392"/>
      <c r="B477" s="9"/>
      <c r="C477" s="10"/>
      <c r="D477" s="4"/>
      <c r="E477" s="8"/>
      <c r="F477" s="23"/>
      <c r="G477" s="24" t="str">
        <f t="shared" si="6"/>
        <v> </v>
      </c>
    </row>
    <row r="478" spans="1:7" s="25" customFormat="1" ht="12">
      <c r="A478" s="392"/>
      <c r="B478" s="9"/>
      <c r="C478" s="10"/>
      <c r="D478" s="4"/>
      <c r="E478" s="8"/>
      <c r="F478" s="23"/>
      <c r="G478" s="24" t="str">
        <f t="shared" si="6"/>
        <v> </v>
      </c>
    </row>
    <row r="479" spans="1:7" s="25" customFormat="1" ht="12">
      <c r="A479" s="392"/>
      <c r="B479" s="9"/>
      <c r="C479" s="10"/>
      <c r="D479" s="4"/>
      <c r="E479" s="8"/>
      <c r="F479" s="23"/>
      <c r="G479" s="24" t="str">
        <f t="shared" si="6"/>
        <v> </v>
      </c>
    </row>
    <row r="480" spans="1:7" s="25" customFormat="1" ht="12">
      <c r="A480" s="392"/>
      <c r="B480" s="9"/>
      <c r="C480" s="10"/>
      <c r="D480" s="4"/>
      <c r="E480" s="8"/>
      <c r="F480" s="23"/>
      <c r="G480" s="24" t="str">
        <f t="shared" si="6"/>
        <v> </v>
      </c>
    </row>
    <row r="481" spans="1:7" s="25" customFormat="1" ht="12">
      <c r="A481" s="392"/>
      <c r="B481" s="9"/>
      <c r="C481" s="10"/>
      <c r="D481" s="4"/>
      <c r="E481" s="8"/>
      <c r="F481" s="23"/>
      <c r="G481" s="24" t="str">
        <f t="shared" si="6"/>
        <v> </v>
      </c>
    </row>
    <row r="482" spans="1:7" s="25" customFormat="1" ht="12">
      <c r="A482" s="392"/>
      <c r="B482" s="9"/>
      <c r="C482" s="10"/>
      <c r="D482" s="4"/>
      <c r="E482" s="8"/>
      <c r="F482" s="23"/>
      <c r="G482" s="24" t="str">
        <f t="shared" si="6"/>
        <v> </v>
      </c>
    </row>
    <row r="483" spans="1:7" s="25" customFormat="1" ht="12">
      <c r="A483" s="392"/>
      <c r="B483" s="9"/>
      <c r="C483" s="10"/>
      <c r="D483" s="4"/>
      <c r="E483" s="8"/>
      <c r="F483" s="23"/>
      <c r="G483" s="24" t="str">
        <f t="shared" si="6"/>
        <v> </v>
      </c>
    </row>
    <row r="484" spans="1:7" s="25" customFormat="1" ht="12">
      <c r="A484" s="392"/>
      <c r="B484" s="9"/>
      <c r="C484" s="10"/>
      <c r="D484" s="4"/>
      <c r="E484" s="8"/>
      <c r="F484" s="23"/>
      <c r="G484" s="24" t="str">
        <f aca="true" t="shared" si="7" ref="G484:G547">IF(AND(E484&gt;0,F484&gt;0),ROUND(E484*F484,0)," ")</f>
        <v> </v>
      </c>
    </row>
    <row r="485" spans="1:7" s="25" customFormat="1" ht="12">
      <c r="A485" s="392"/>
      <c r="B485" s="9"/>
      <c r="C485" s="10"/>
      <c r="D485" s="4"/>
      <c r="E485" s="8"/>
      <c r="F485" s="23"/>
      <c r="G485" s="24" t="str">
        <f t="shared" si="7"/>
        <v> </v>
      </c>
    </row>
    <row r="486" spans="1:7" s="25" customFormat="1" ht="12">
      <c r="A486" s="392"/>
      <c r="B486" s="9"/>
      <c r="C486" s="10"/>
      <c r="D486" s="4"/>
      <c r="E486" s="8"/>
      <c r="F486" s="23"/>
      <c r="G486" s="24" t="str">
        <f t="shared" si="7"/>
        <v> </v>
      </c>
    </row>
    <row r="487" spans="1:7" s="25" customFormat="1" ht="12">
      <c r="A487" s="392"/>
      <c r="B487" s="9"/>
      <c r="C487" s="10"/>
      <c r="D487" s="4"/>
      <c r="E487" s="8"/>
      <c r="F487" s="23"/>
      <c r="G487" s="24" t="str">
        <f t="shared" si="7"/>
        <v> </v>
      </c>
    </row>
    <row r="488" spans="1:7" s="25" customFormat="1" ht="12">
      <c r="A488" s="392"/>
      <c r="B488" s="9"/>
      <c r="C488" s="10"/>
      <c r="D488" s="4"/>
      <c r="E488" s="8"/>
      <c r="F488" s="23"/>
      <c r="G488" s="24" t="str">
        <f t="shared" si="7"/>
        <v> </v>
      </c>
    </row>
    <row r="489" spans="1:7" s="25" customFormat="1" ht="12">
      <c r="A489" s="392"/>
      <c r="B489" s="9"/>
      <c r="C489" s="10"/>
      <c r="D489" s="4"/>
      <c r="E489" s="8"/>
      <c r="F489" s="23"/>
      <c r="G489" s="24" t="str">
        <f t="shared" si="7"/>
        <v> </v>
      </c>
    </row>
    <row r="490" spans="1:7" s="25" customFormat="1" ht="12">
      <c r="A490" s="392"/>
      <c r="B490" s="9"/>
      <c r="C490" s="10"/>
      <c r="D490" s="4"/>
      <c r="E490" s="8"/>
      <c r="F490" s="23"/>
      <c r="G490" s="24" t="str">
        <f t="shared" si="7"/>
        <v> </v>
      </c>
    </row>
    <row r="491" spans="1:7" s="25" customFormat="1" ht="12">
      <c r="A491" s="392"/>
      <c r="B491" s="9"/>
      <c r="C491" s="10"/>
      <c r="D491" s="4"/>
      <c r="E491" s="8"/>
      <c r="F491" s="23"/>
      <c r="G491" s="24" t="str">
        <f t="shared" si="7"/>
        <v> </v>
      </c>
    </row>
    <row r="492" spans="1:7" s="25" customFormat="1" ht="12">
      <c r="A492" s="392"/>
      <c r="B492" s="9"/>
      <c r="C492" s="10"/>
      <c r="D492" s="4"/>
      <c r="E492" s="8"/>
      <c r="F492" s="23"/>
      <c r="G492" s="24" t="str">
        <f t="shared" si="7"/>
        <v> </v>
      </c>
    </row>
    <row r="493" spans="1:7" s="25" customFormat="1" ht="12">
      <c r="A493" s="392"/>
      <c r="B493" s="9"/>
      <c r="C493" s="10"/>
      <c r="D493" s="4"/>
      <c r="E493" s="8"/>
      <c r="F493" s="23"/>
      <c r="G493" s="24" t="str">
        <f t="shared" si="7"/>
        <v> </v>
      </c>
    </row>
    <row r="494" spans="1:7" s="25" customFormat="1" ht="12">
      <c r="A494" s="392"/>
      <c r="B494" s="9"/>
      <c r="C494" s="10"/>
      <c r="D494" s="4"/>
      <c r="E494" s="8"/>
      <c r="F494" s="23"/>
      <c r="G494" s="24" t="str">
        <f t="shared" si="7"/>
        <v> </v>
      </c>
    </row>
    <row r="495" spans="1:7" s="25" customFormat="1" ht="12">
      <c r="A495" s="392"/>
      <c r="B495" s="9"/>
      <c r="C495" s="10"/>
      <c r="D495" s="4"/>
      <c r="E495" s="8"/>
      <c r="F495" s="23"/>
      <c r="G495" s="24" t="str">
        <f t="shared" si="7"/>
        <v> </v>
      </c>
    </row>
    <row r="496" spans="1:7" s="25" customFormat="1" ht="12">
      <c r="A496" s="392"/>
      <c r="B496" s="9"/>
      <c r="C496" s="10"/>
      <c r="D496" s="4"/>
      <c r="E496" s="8"/>
      <c r="F496" s="23"/>
      <c r="G496" s="24" t="str">
        <f t="shared" si="7"/>
        <v> </v>
      </c>
    </row>
    <row r="497" spans="1:7" s="25" customFormat="1" ht="12">
      <c r="A497" s="392"/>
      <c r="B497" s="9"/>
      <c r="C497" s="10"/>
      <c r="D497" s="4"/>
      <c r="E497" s="8"/>
      <c r="F497" s="23"/>
      <c r="G497" s="24" t="str">
        <f t="shared" si="7"/>
        <v> </v>
      </c>
    </row>
    <row r="498" spans="1:7" s="25" customFormat="1" ht="12">
      <c r="A498" s="392"/>
      <c r="B498" s="9"/>
      <c r="C498" s="10"/>
      <c r="D498" s="4"/>
      <c r="E498" s="8"/>
      <c r="F498" s="23"/>
      <c r="G498" s="24" t="str">
        <f t="shared" si="7"/>
        <v> </v>
      </c>
    </row>
    <row r="499" spans="1:7" s="25" customFormat="1" ht="12">
      <c r="A499" s="392"/>
      <c r="B499" s="9"/>
      <c r="C499" s="10"/>
      <c r="D499" s="4"/>
      <c r="E499" s="8"/>
      <c r="F499" s="23"/>
      <c r="G499" s="24" t="str">
        <f t="shared" si="7"/>
        <v> </v>
      </c>
    </row>
    <row r="500" spans="1:7" s="25" customFormat="1" ht="12">
      <c r="A500" s="392"/>
      <c r="B500" s="9"/>
      <c r="C500" s="10"/>
      <c r="D500" s="4"/>
      <c r="E500" s="8"/>
      <c r="F500" s="23"/>
      <c r="G500" s="24" t="str">
        <f t="shared" si="7"/>
        <v> </v>
      </c>
    </row>
    <row r="501" spans="1:7" s="25" customFormat="1" ht="12">
      <c r="A501" s="392"/>
      <c r="B501" s="9"/>
      <c r="C501" s="10"/>
      <c r="D501" s="4"/>
      <c r="E501" s="8"/>
      <c r="F501" s="23"/>
      <c r="G501" s="24" t="str">
        <f t="shared" si="7"/>
        <v> </v>
      </c>
    </row>
    <row r="502" spans="1:7" s="25" customFormat="1" ht="12">
      <c r="A502" s="392"/>
      <c r="B502" s="9"/>
      <c r="C502" s="10"/>
      <c r="D502" s="4"/>
      <c r="E502" s="8"/>
      <c r="F502" s="23"/>
      <c r="G502" s="24" t="str">
        <f t="shared" si="7"/>
        <v> </v>
      </c>
    </row>
    <row r="503" spans="1:7" s="25" customFormat="1" ht="12">
      <c r="A503" s="392"/>
      <c r="B503" s="9"/>
      <c r="C503" s="10"/>
      <c r="D503" s="4"/>
      <c r="E503" s="8"/>
      <c r="F503" s="23"/>
      <c r="G503" s="24" t="str">
        <f t="shared" si="7"/>
        <v> </v>
      </c>
    </row>
    <row r="504" spans="1:7" s="25" customFormat="1" ht="12">
      <c r="A504" s="392"/>
      <c r="B504" s="9"/>
      <c r="C504" s="10"/>
      <c r="D504" s="4"/>
      <c r="E504" s="8"/>
      <c r="F504" s="23"/>
      <c r="G504" s="24" t="str">
        <f t="shared" si="7"/>
        <v> </v>
      </c>
    </row>
    <row r="505" spans="1:7" s="25" customFormat="1" ht="12">
      <c r="A505" s="392"/>
      <c r="B505" s="9"/>
      <c r="C505" s="10"/>
      <c r="D505" s="4"/>
      <c r="E505" s="8"/>
      <c r="F505" s="23"/>
      <c r="G505" s="24" t="str">
        <f t="shared" si="7"/>
        <v> </v>
      </c>
    </row>
    <row r="506" spans="1:7" s="25" customFormat="1" ht="12">
      <c r="A506" s="392"/>
      <c r="B506" s="9"/>
      <c r="C506" s="10"/>
      <c r="D506" s="4"/>
      <c r="E506" s="8"/>
      <c r="F506" s="23"/>
      <c r="G506" s="24" t="str">
        <f t="shared" si="7"/>
        <v> </v>
      </c>
    </row>
    <row r="507" spans="1:7" s="25" customFormat="1" ht="12">
      <c r="A507" s="392"/>
      <c r="B507" s="9"/>
      <c r="C507" s="10"/>
      <c r="D507" s="4"/>
      <c r="E507" s="8"/>
      <c r="F507" s="23"/>
      <c r="G507" s="24" t="str">
        <f t="shared" si="7"/>
        <v> </v>
      </c>
    </row>
    <row r="508" spans="1:7" s="25" customFormat="1" ht="12">
      <c r="A508" s="392"/>
      <c r="B508" s="9"/>
      <c r="C508" s="10"/>
      <c r="D508" s="4"/>
      <c r="E508" s="8"/>
      <c r="F508" s="23"/>
      <c r="G508" s="24" t="str">
        <f t="shared" si="7"/>
        <v> </v>
      </c>
    </row>
    <row r="509" spans="1:7" s="25" customFormat="1" ht="12">
      <c r="A509" s="392"/>
      <c r="B509" s="9"/>
      <c r="C509" s="10"/>
      <c r="D509" s="4"/>
      <c r="E509" s="8"/>
      <c r="F509" s="23"/>
      <c r="G509" s="24" t="str">
        <f t="shared" si="7"/>
        <v> </v>
      </c>
    </row>
    <row r="510" spans="1:7" s="25" customFormat="1" ht="12">
      <c r="A510" s="392"/>
      <c r="B510" s="9"/>
      <c r="C510" s="10"/>
      <c r="D510" s="4"/>
      <c r="E510" s="8"/>
      <c r="F510" s="23"/>
      <c r="G510" s="24" t="str">
        <f t="shared" si="7"/>
        <v> </v>
      </c>
    </row>
    <row r="511" spans="1:7" s="25" customFormat="1" ht="12">
      <c r="A511" s="392"/>
      <c r="B511" s="9"/>
      <c r="C511" s="10"/>
      <c r="D511" s="4"/>
      <c r="E511" s="8"/>
      <c r="F511" s="23"/>
      <c r="G511" s="24" t="str">
        <f t="shared" si="7"/>
        <v> </v>
      </c>
    </row>
    <row r="512" spans="1:7" s="25" customFormat="1" ht="12">
      <c r="A512" s="392"/>
      <c r="B512" s="9"/>
      <c r="C512" s="10"/>
      <c r="D512" s="4"/>
      <c r="E512" s="8"/>
      <c r="F512" s="23"/>
      <c r="G512" s="24" t="str">
        <f t="shared" si="7"/>
        <v> </v>
      </c>
    </row>
    <row r="513" spans="1:7" s="25" customFormat="1" ht="12">
      <c r="A513" s="392"/>
      <c r="B513" s="9"/>
      <c r="C513" s="10"/>
      <c r="D513" s="4"/>
      <c r="E513" s="8"/>
      <c r="F513" s="23"/>
      <c r="G513" s="24" t="str">
        <f t="shared" si="7"/>
        <v> </v>
      </c>
    </row>
    <row r="514" spans="1:7" s="25" customFormat="1" ht="12">
      <c r="A514" s="392"/>
      <c r="B514" s="9"/>
      <c r="C514" s="10"/>
      <c r="D514" s="4"/>
      <c r="E514" s="8"/>
      <c r="F514" s="23"/>
      <c r="G514" s="24" t="str">
        <f t="shared" si="7"/>
        <v> </v>
      </c>
    </row>
    <row r="515" spans="1:7" s="25" customFormat="1" ht="12">
      <c r="A515" s="392"/>
      <c r="B515" s="9"/>
      <c r="C515" s="10"/>
      <c r="D515" s="4"/>
      <c r="E515" s="8"/>
      <c r="F515" s="23"/>
      <c r="G515" s="24" t="str">
        <f t="shared" si="7"/>
        <v> </v>
      </c>
    </row>
    <row r="516" spans="1:7" s="25" customFormat="1" ht="12">
      <c r="A516" s="392"/>
      <c r="B516" s="9"/>
      <c r="C516" s="10"/>
      <c r="D516" s="4"/>
      <c r="E516" s="8"/>
      <c r="F516" s="23"/>
      <c r="G516" s="24" t="str">
        <f t="shared" si="7"/>
        <v> </v>
      </c>
    </row>
    <row r="517" spans="1:7" s="25" customFormat="1" ht="12">
      <c r="A517" s="392"/>
      <c r="B517" s="9"/>
      <c r="C517" s="10"/>
      <c r="D517" s="4"/>
      <c r="E517" s="8"/>
      <c r="F517" s="23"/>
      <c r="G517" s="24" t="str">
        <f t="shared" si="7"/>
        <v> </v>
      </c>
    </row>
    <row r="518" spans="1:7" s="25" customFormat="1" ht="12">
      <c r="A518" s="392"/>
      <c r="B518" s="9"/>
      <c r="C518" s="10"/>
      <c r="D518" s="4"/>
      <c r="E518" s="8"/>
      <c r="F518" s="23"/>
      <c r="G518" s="24" t="str">
        <f t="shared" si="7"/>
        <v> </v>
      </c>
    </row>
    <row r="519" spans="1:7" s="25" customFormat="1" ht="12">
      <c r="A519" s="392"/>
      <c r="B519" s="9"/>
      <c r="C519" s="10"/>
      <c r="D519" s="4"/>
      <c r="E519" s="8"/>
      <c r="F519" s="23"/>
      <c r="G519" s="24" t="str">
        <f t="shared" si="7"/>
        <v> </v>
      </c>
    </row>
    <row r="520" spans="1:7" s="25" customFormat="1" ht="12">
      <c r="A520" s="392"/>
      <c r="B520" s="9"/>
      <c r="C520" s="10"/>
      <c r="D520" s="4"/>
      <c r="E520" s="8"/>
      <c r="F520" s="23"/>
      <c r="G520" s="24" t="str">
        <f t="shared" si="7"/>
        <v> </v>
      </c>
    </row>
    <row r="521" spans="1:7" s="25" customFormat="1" ht="12">
      <c r="A521" s="392"/>
      <c r="B521" s="9"/>
      <c r="C521" s="10"/>
      <c r="D521" s="4"/>
      <c r="E521" s="8"/>
      <c r="F521" s="23"/>
      <c r="G521" s="24" t="str">
        <f t="shared" si="7"/>
        <v> </v>
      </c>
    </row>
    <row r="522" spans="1:7" s="25" customFormat="1" ht="12">
      <c r="A522" s="392"/>
      <c r="B522" s="9"/>
      <c r="C522" s="10"/>
      <c r="D522" s="4"/>
      <c r="E522" s="8"/>
      <c r="F522" s="23"/>
      <c r="G522" s="24" t="str">
        <f t="shared" si="7"/>
        <v> </v>
      </c>
    </row>
    <row r="523" spans="1:7" s="25" customFormat="1" ht="12">
      <c r="A523" s="392"/>
      <c r="B523" s="9"/>
      <c r="C523" s="10"/>
      <c r="D523" s="4"/>
      <c r="E523" s="8"/>
      <c r="F523" s="23"/>
      <c r="G523" s="24" t="str">
        <f t="shared" si="7"/>
        <v> </v>
      </c>
    </row>
    <row r="524" spans="1:7" s="25" customFormat="1" ht="12">
      <c r="A524" s="392"/>
      <c r="B524" s="9"/>
      <c r="C524" s="10"/>
      <c r="D524" s="4"/>
      <c r="E524" s="8"/>
      <c r="F524" s="23"/>
      <c r="G524" s="24" t="str">
        <f t="shared" si="7"/>
        <v> </v>
      </c>
    </row>
    <row r="525" spans="1:7" s="25" customFormat="1" ht="12">
      <c r="A525" s="392"/>
      <c r="B525" s="9"/>
      <c r="C525" s="10"/>
      <c r="D525" s="4"/>
      <c r="E525" s="8"/>
      <c r="F525" s="23"/>
      <c r="G525" s="24" t="str">
        <f t="shared" si="7"/>
        <v> </v>
      </c>
    </row>
    <row r="526" spans="1:7" s="25" customFormat="1" ht="12">
      <c r="A526" s="392"/>
      <c r="B526" s="9"/>
      <c r="C526" s="10"/>
      <c r="D526" s="4"/>
      <c r="E526" s="8"/>
      <c r="F526" s="23"/>
      <c r="G526" s="24" t="str">
        <f t="shared" si="7"/>
        <v> </v>
      </c>
    </row>
    <row r="527" spans="1:7" s="25" customFormat="1" ht="12">
      <c r="A527" s="392"/>
      <c r="B527" s="9"/>
      <c r="C527" s="10"/>
      <c r="D527" s="4"/>
      <c r="E527" s="8"/>
      <c r="F527" s="23"/>
      <c r="G527" s="24" t="str">
        <f t="shared" si="7"/>
        <v> </v>
      </c>
    </row>
    <row r="528" spans="1:7" s="25" customFormat="1" ht="12">
      <c r="A528" s="392"/>
      <c r="B528" s="9"/>
      <c r="C528" s="10"/>
      <c r="D528" s="4"/>
      <c r="E528" s="8"/>
      <c r="F528" s="23"/>
      <c r="G528" s="24" t="str">
        <f t="shared" si="7"/>
        <v> </v>
      </c>
    </row>
    <row r="529" spans="1:7" s="25" customFormat="1" ht="12">
      <c r="A529" s="392"/>
      <c r="B529" s="9"/>
      <c r="C529" s="10"/>
      <c r="D529" s="4"/>
      <c r="E529" s="8"/>
      <c r="F529" s="23"/>
      <c r="G529" s="24" t="str">
        <f t="shared" si="7"/>
        <v> </v>
      </c>
    </row>
    <row r="530" spans="1:7" s="25" customFormat="1" ht="12">
      <c r="A530" s="392"/>
      <c r="B530" s="9"/>
      <c r="C530" s="10"/>
      <c r="D530" s="4"/>
      <c r="E530" s="8"/>
      <c r="F530" s="23"/>
      <c r="G530" s="24" t="str">
        <f t="shared" si="7"/>
        <v> </v>
      </c>
    </row>
    <row r="531" spans="1:7" s="25" customFormat="1" ht="12">
      <c r="A531" s="392"/>
      <c r="B531" s="9"/>
      <c r="C531" s="10"/>
      <c r="D531" s="4"/>
      <c r="E531" s="8"/>
      <c r="F531" s="23"/>
      <c r="G531" s="24" t="str">
        <f t="shared" si="7"/>
        <v> </v>
      </c>
    </row>
    <row r="532" spans="1:7" s="25" customFormat="1" ht="12">
      <c r="A532" s="392"/>
      <c r="B532" s="9"/>
      <c r="C532" s="10"/>
      <c r="D532" s="4"/>
      <c r="E532" s="8"/>
      <c r="F532" s="23"/>
      <c r="G532" s="24" t="str">
        <f t="shared" si="7"/>
        <v> </v>
      </c>
    </row>
    <row r="533" spans="1:7" s="25" customFormat="1" ht="12">
      <c r="A533" s="392"/>
      <c r="B533" s="9"/>
      <c r="C533" s="10"/>
      <c r="D533" s="4"/>
      <c r="E533" s="8"/>
      <c r="F533" s="23"/>
      <c r="G533" s="24" t="str">
        <f t="shared" si="7"/>
        <v> </v>
      </c>
    </row>
    <row r="534" spans="1:7" s="25" customFormat="1" ht="12">
      <c r="A534" s="392"/>
      <c r="B534" s="9"/>
      <c r="C534" s="10"/>
      <c r="D534" s="4"/>
      <c r="E534" s="8"/>
      <c r="F534" s="23"/>
      <c r="G534" s="24" t="str">
        <f t="shared" si="7"/>
        <v> </v>
      </c>
    </row>
    <row r="535" spans="1:7" s="25" customFormat="1" ht="12">
      <c r="A535" s="392"/>
      <c r="B535" s="9"/>
      <c r="C535" s="10"/>
      <c r="D535" s="4"/>
      <c r="E535" s="8"/>
      <c r="F535" s="23"/>
      <c r="G535" s="24" t="str">
        <f t="shared" si="7"/>
        <v> </v>
      </c>
    </row>
    <row r="536" spans="1:7" s="25" customFormat="1" ht="12">
      <c r="A536" s="392"/>
      <c r="B536" s="9"/>
      <c r="C536" s="10"/>
      <c r="D536" s="4"/>
      <c r="E536" s="8"/>
      <c r="F536" s="23"/>
      <c r="G536" s="24" t="str">
        <f t="shared" si="7"/>
        <v> </v>
      </c>
    </row>
    <row r="537" spans="1:7" s="25" customFormat="1" ht="12">
      <c r="A537" s="392"/>
      <c r="B537" s="9"/>
      <c r="C537" s="10"/>
      <c r="D537" s="4"/>
      <c r="E537" s="8"/>
      <c r="F537" s="23"/>
      <c r="G537" s="24" t="str">
        <f t="shared" si="7"/>
        <v> </v>
      </c>
    </row>
    <row r="538" spans="1:7" s="25" customFormat="1" ht="12">
      <c r="A538" s="392"/>
      <c r="B538" s="9"/>
      <c r="C538" s="10"/>
      <c r="D538" s="4"/>
      <c r="E538" s="8"/>
      <c r="F538" s="23"/>
      <c r="G538" s="24" t="str">
        <f t="shared" si="7"/>
        <v> </v>
      </c>
    </row>
    <row r="539" spans="1:7" s="25" customFormat="1" ht="12">
      <c r="A539" s="392"/>
      <c r="B539" s="9"/>
      <c r="C539" s="10"/>
      <c r="D539" s="4"/>
      <c r="E539" s="8"/>
      <c r="F539" s="23"/>
      <c r="G539" s="24" t="str">
        <f t="shared" si="7"/>
        <v> </v>
      </c>
    </row>
    <row r="540" spans="1:7" s="25" customFormat="1" ht="12">
      <c r="A540" s="392"/>
      <c r="B540" s="9"/>
      <c r="C540" s="10"/>
      <c r="D540" s="4"/>
      <c r="E540" s="8"/>
      <c r="F540" s="23"/>
      <c r="G540" s="24" t="str">
        <f t="shared" si="7"/>
        <v> </v>
      </c>
    </row>
    <row r="541" spans="1:7" s="25" customFormat="1" ht="12">
      <c r="A541" s="392"/>
      <c r="B541" s="9"/>
      <c r="C541" s="10"/>
      <c r="D541" s="4"/>
      <c r="E541" s="8"/>
      <c r="F541" s="23"/>
      <c r="G541" s="24" t="str">
        <f t="shared" si="7"/>
        <v> </v>
      </c>
    </row>
    <row r="542" spans="1:7" s="25" customFormat="1" ht="12">
      <c r="A542" s="392"/>
      <c r="B542" s="9"/>
      <c r="C542" s="10"/>
      <c r="D542" s="4"/>
      <c r="E542" s="8"/>
      <c r="F542" s="23"/>
      <c r="G542" s="24" t="str">
        <f t="shared" si="7"/>
        <v> </v>
      </c>
    </row>
    <row r="543" spans="1:7" s="25" customFormat="1" ht="12">
      <c r="A543" s="392"/>
      <c r="B543" s="9"/>
      <c r="C543" s="10"/>
      <c r="D543" s="4"/>
      <c r="E543" s="8"/>
      <c r="F543" s="23"/>
      <c r="G543" s="24" t="str">
        <f t="shared" si="7"/>
        <v> </v>
      </c>
    </row>
    <row r="544" spans="1:7" s="25" customFormat="1" ht="12">
      <c r="A544" s="392"/>
      <c r="B544" s="9"/>
      <c r="C544" s="10"/>
      <c r="D544" s="4"/>
      <c r="E544" s="8"/>
      <c r="F544" s="23"/>
      <c r="G544" s="24" t="str">
        <f t="shared" si="7"/>
        <v> </v>
      </c>
    </row>
    <row r="545" spans="1:7" s="25" customFormat="1" ht="12">
      <c r="A545" s="392"/>
      <c r="B545" s="9"/>
      <c r="C545" s="10"/>
      <c r="D545" s="4"/>
      <c r="E545" s="8"/>
      <c r="F545" s="23"/>
      <c r="G545" s="24" t="str">
        <f t="shared" si="7"/>
        <v> </v>
      </c>
    </row>
    <row r="546" spans="1:7" s="25" customFormat="1" ht="12">
      <c r="A546" s="392"/>
      <c r="B546" s="9"/>
      <c r="C546" s="10"/>
      <c r="D546" s="4"/>
      <c r="E546" s="8"/>
      <c r="F546" s="23"/>
      <c r="G546" s="24" t="str">
        <f t="shared" si="7"/>
        <v> </v>
      </c>
    </row>
    <row r="547" spans="1:7" s="25" customFormat="1" ht="12">
      <c r="A547" s="392"/>
      <c r="B547" s="9"/>
      <c r="C547" s="10"/>
      <c r="D547" s="4"/>
      <c r="E547" s="8"/>
      <c r="F547" s="23"/>
      <c r="G547" s="24" t="str">
        <f t="shared" si="7"/>
        <v> </v>
      </c>
    </row>
    <row r="548" spans="1:7" s="25" customFormat="1" ht="12">
      <c r="A548" s="392"/>
      <c r="B548" s="9"/>
      <c r="C548" s="10"/>
      <c r="D548" s="4"/>
      <c r="E548" s="8"/>
      <c r="F548" s="23"/>
      <c r="G548" s="24" t="str">
        <f aca="true" t="shared" si="8" ref="G548:G611">IF(AND(E548&gt;0,F548&gt;0),ROUND(E548*F548,0)," ")</f>
        <v> </v>
      </c>
    </row>
    <row r="549" spans="1:7" s="25" customFormat="1" ht="12">
      <c r="A549" s="392"/>
      <c r="B549" s="9"/>
      <c r="C549" s="10"/>
      <c r="D549" s="4"/>
      <c r="E549" s="8"/>
      <c r="F549" s="23"/>
      <c r="G549" s="24" t="str">
        <f t="shared" si="8"/>
        <v> </v>
      </c>
    </row>
    <row r="550" spans="1:7" s="25" customFormat="1" ht="12">
      <c r="A550" s="392"/>
      <c r="B550" s="9"/>
      <c r="C550" s="10"/>
      <c r="D550" s="4"/>
      <c r="E550" s="8"/>
      <c r="F550" s="23"/>
      <c r="G550" s="24" t="str">
        <f t="shared" si="8"/>
        <v> </v>
      </c>
    </row>
    <row r="551" spans="1:7" s="25" customFormat="1" ht="12">
      <c r="A551" s="392"/>
      <c r="B551" s="9"/>
      <c r="C551" s="10"/>
      <c r="D551" s="4"/>
      <c r="E551" s="8"/>
      <c r="F551" s="23"/>
      <c r="G551" s="24" t="str">
        <f t="shared" si="8"/>
        <v> </v>
      </c>
    </row>
    <row r="552" spans="1:7" s="25" customFormat="1" ht="12">
      <c r="A552" s="392"/>
      <c r="B552" s="9"/>
      <c r="C552" s="10"/>
      <c r="D552" s="4"/>
      <c r="E552" s="8"/>
      <c r="F552" s="23"/>
      <c r="G552" s="24" t="str">
        <f t="shared" si="8"/>
        <v> </v>
      </c>
    </row>
    <row r="553" spans="1:7" s="25" customFormat="1" ht="12">
      <c r="A553" s="392"/>
      <c r="B553" s="9"/>
      <c r="C553" s="10"/>
      <c r="D553" s="4"/>
      <c r="E553" s="8"/>
      <c r="F553" s="23"/>
      <c r="G553" s="24" t="str">
        <f t="shared" si="8"/>
        <v> </v>
      </c>
    </row>
    <row r="554" spans="1:7" s="25" customFormat="1" ht="12">
      <c r="A554" s="392"/>
      <c r="B554" s="9"/>
      <c r="C554" s="10"/>
      <c r="D554" s="4"/>
      <c r="E554" s="8"/>
      <c r="F554" s="23"/>
      <c r="G554" s="24" t="str">
        <f t="shared" si="8"/>
        <v> </v>
      </c>
    </row>
    <row r="555" spans="1:7" s="25" customFormat="1" ht="12">
      <c r="A555" s="392"/>
      <c r="B555" s="9"/>
      <c r="C555" s="10"/>
      <c r="D555" s="4"/>
      <c r="E555" s="8"/>
      <c r="F555" s="23"/>
      <c r="G555" s="24" t="str">
        <f t="shared" si="8"/>
        <v> </v>
      </c>
    </row>
    <row r="556" spans="1:7" s="25" customFormat="1" ht="12">
      <c r="A556" s="392"/>
      <c r="B556" s="9"/>
      <c r="C556" s="10"/>
      <c r="D556" s="4"/>
      <c r="E556" s="8"/>
      <c r="F556" s="23"/>
      <c r="G556" s="24" t="str">
        <f t="shared" si="8"/>
        <v> </v>
      </c>
    </row>
    <row r="557" spans="1:7" s="25" customFormat="1" ht="12">
      <c r="A557" s="392"/>
      <c r="B557" s="9"/>
      <c r="C557" s="10"/>
      <c r="D557" s="4"/>
      <c r="E557" s="8"/>
      <c r="F557" s="23"/>
      <c r="G557" s="24" t="str">
        <f t="shared" si="8"/>
        <v> </v>
      </c>
    </row>
    <row r="558" spans="1:7" s="25" customFormat="1" ht="12">
      <c r="A558" s="392"/>
      <c r="B558" s="9"/>
      <c r="C558" s="10"/>
      <c r="D558" s="4"/>
      <c r="E558" s="8"/>
      <c r="F558" s="23"/>
      <c r="G558" s="24" t="str">
        <f t="shared" si="8"/>
        <v> </v>
      </c>
    </row>
    <row r="559" spans="1:7" s="25" customFormat="1" ht="12">
      <c r="A559" s="392"/>
      <c r="B559" s="9"/>
      <c r="C559" s="10"/>
      <c r="D559" s="4"/>
      <c r="E559" s="8"/>
      <c r="F559" s="23"/>
      <c r="G559" s="24" t="str">
        <f t="shared" si="8"/>
        <v> </v>
      </c>
    </row>
    <row r="560" spans="1:7" s="25" customFormat="1" ht="12">
      <c r="A560" s="392"/>
      <c r="B560" s="9"/>
      <c r="C560" s="10"/>
      <c r="D560" s="4"/>
      <c r="E560" s="8"/>
      <c r="F560" s="23"/>
      <c r="G560" s="24" t="str">
        <f t="shared" si="8"/>
        <v> </v>
      </c>
    </row>
    <row r="561" spans="1:7" s="25" customFormat="1" ht="12">
      <c r="A561" s="392"/>
      <c r="B561" s="9"/>
      <c r="C561" s="10"/>
      <c r="D561" s="4"/>
      <c r="E561" s="8"/>
      <c r="F561" s="23"/>
      <c r="G561" s="24" t="str">
        <f t="shared" si="8"/>
        <v> </v>
      </c>
    </row>
    <row r="562" spans="1:7" s="25" customFormat="1" ht="12">
      <c r="A562" s="392"/>
      <c r="B562" s="9"/>
      <c r="C562" s="10"/>
      <c r="D562" s="4"/>
      <c r="E562" s="8"/>
      <c r="F562" s="23"/>
      <c r="G562" s="24" t="str">
        <f t="shared" si="8"/>
        <v> </v>
      </c>
    </row>
    <row r="563" spans="1:7" s="25" customFormat="1" ht="12">
      <c r="A563" s="392"/>
      <c r="B563" s="9"/>
      <c r="C563" s="10"/>
      <c r="D563" s="4"/>
      <c r="E563" s="8"/>
      <c r="F563" s="23"/>
      <c r="G563" s="24" t="str">
        <f t="shared" si="8"/>
        <v> </v>
      </c>
    </row>
    <row r="564" spans="1:7" s="25" customFormat="1" ht="12">
      <c r="A564" s="392"/>
      <c r="B564" s="9"/>
      <c r="C564" s="10"/>
      <c r="D564" s="4"/>
      <c r="E564" s="8"/>
      <c r="F564" s="23"/>
      <c r="G564" s="24" t="str">
        <f t="shared" si="8"/>
        <v> </v>
      </c>
    </row>
    <row r="565" spans="1:7" s="25" customFormat="1" ht="12">
      <c r="A565" s="392"/>
      <c r="B565" s="9"/>
      <c r="C565" s="10"/>
      <c r="D565" s="4"/>
      <c r="E565" s="8"/>
      <c r="F565" s="23"/>
      <c r="G565" s="24" t="str">
        <f t="shared" si="8"/>
        <v> </v>
      </c>
    </row>
    <row r="566" spans="1:7" s="25" customFormat="1" ht="12">
      <c r="A566" s="392"/>
      <c r="B566" s="9"/>
      <c r="C566" s="10"/>
      <c r="D566" s="4"/>
      <c r="E566" s="8"/>
      <c r="F566" s="23"/>
      <c r="G566" s="24" t="str">
        <f t="shared" si="8"/>
        <v> </v>
      </c>
    </row>
    <row r="567" spans="1:7" s="25" customFormat="1" ht="12">
      <c r="A567" s="392"/>
      <c r="B567" s="9"/>
      <c r="C567" s="10"/>
      <c r="D567" s="4"/>
      <c r="E567" s="8"/>
      <c r="F567" s="23"/>
      <c r="G567" s="24" t="str">
        <f t="shared" si="8"/>
        <v> </v>
      </c>
    </row>
    <row r="568" spans="1:7" s="25" customFormat="1" ht="12">
      <c r="A568" s="392"/>
      <c r="B568" s="9"/>
      <c r="C568" s="10"/>
      <c r="D568" s="4"/>
      <c r="E568" s="8"/>
      <c r="F568" s="23"/>
      <c r="G568" s="24" t="str">
        <f t="shared" si="8"/>
        <v> </v>
      </c>
    </row>
    <row r="569" spans="1:7" s="25" customFormat="1" ht="12">
      <c r="A569" s="392"/>
      <c r="B569" s="9"/>
      <c r="C569" s="10"/>
      <c r="D569" s="4"/>
      <c r="E569" s="8"/>
      <c r="F569" s="23"/>
      <c r="G569" s="24" t="str">
        <f t="shared" si="8"/>
        <v> </v>
      </c>
    </row>
    <row r="570" spans="1:7" s="25" customFormat="1" ht="12">
      <c r="A570" s="392"/>
      <c r="B570" s="9"/>
      <c r="C570" s="10"/>
      <c r="D570" s="4"/>
      <c r="E570" s="8"/>
      <c r="F570" s="23"/>
      <c r="G570" s="24" t="str">
        <f t="shared" si="8"/>
        <v> </v>
      </c>
    </row>
    <row r="571" spans="1:7" s="25" customFormat="1" ht="12">
      <c r="A571" s="392"/>
      <c r="B571" s="9"/>
      <c r="C571" s="10"/>
      <c r="D571" s="4"/>
      <c r="E571" s="8"/>
      <c r="F571" s="23"/>
      <c r="G571" s="24" t="str">
        <f t="shared" si="8"/>
        <v> </v>
      </c>
    </row>
    <row r="572" spans="1:7" s="25" customFormat="1" ht="12">
      <c r="A572" s="392"/>
      <c r="B572" s="9"/>
      <c r="C572" s="10"/>
      <c r="D572" s="4"/>
      <c r="E572" s="8"/>
      <c r="F572" s="23"/>
      <c r="G572" s="24" t="str">
        <f t="shared" si="8"/>
        <v> </v>
      </c>
    </row>
    <row r="573" spans="1:7" s="25" customFormat="1" ht="12">
      <c r="A573" s="392"/>
      <c r="B573" s="9"/>
      <c r="C573" s="10"/>
      <c r="D573" s="4"/>
      <c r="E573" s="8"/>
      <c r="F573" s="23"/>
      <c r="G573" s="24" t="str">
        <f t="shared" si="8"/>
        <v> </v>
      </c>
    </row>
    <row r="574" spans="1:7" s="25" customFormat="1" ht="12">
      <c r="A574" s="392"/>
      <c r="B574" s="9"/>
      <c r="C574" s="10"/>
      <c r="D574" s="4"/>
      <c r="E574" s="8"/>
      <c r="F574" s="23"/>
      <c r="G574" s="24" t="str">
        <f t="shared" si="8"/>
        <v> </v>
      </c>
    </row>
    <row r="575" spans="1:7" s="25" customFormat="1" ht="12">
      <c r="A575" s="392"/>
      <c r="B575" s="9"/>
      <c r="C575" s="10"/>
      <c r="D575" s="4"/>
      <c r="E575" s="8"/>
      <c r="F575" s="23"/>
      <c r="G575" s="24" t="str">
        <f t="shared" si="8"/>
        <v> </v>
      </c>
    </row>
    <row r="576" spans="1:7" s="25" customFormat="1" ht="12">
      <c r="A576" s="392"/>
      <c r="B576" s="9"/>
      <c r="C576" s="10"/>
      <c r="D576" s="4"/>
      <c r="E576" s="8"/>
      <c r="F576" s="23"/>
      <c r="G576" s="24" t="str">
        <f t="shared" si="8"/>
        <v> </v>
      </c>
    </row>
    <row r="577" spans="1:7" s="25" customFormat="1" ht="12">
      <c r="A577" s="392"/>
      <c r="B577" s="9"/>
      <c r="C577" s="10"/>
      <c r="D577" s="4"/>
      <c r="E577" s="8"/>
      <c r="F577" s="23"/>
      <c r="G577" s="24" t="str">
        <f t="shared" si="8"/>
        <v> </v>
      </c>
    </row>
    <row r="578" spans="1:7" s="25" customFormat="1" ht="12">
      <c r="A578" s="392"/>
      <c r="B578" s="9"/>
      <c r="C578" s="10"/>
      <c r="D578" s="4"/>
      <c r="E578" s="8"/>
      <c r="F578" s="23"/>
      <c r="G578" s="24" t="str">
        <f t="shared" si="8"/>
        <v> </v>
      </c>
    </row>
    <row r="579" spans="1:7" s="25" customFormat="1" ht="12">
      <c r="A579" s="392"/>
      <c r="B579" s="9"/>
      <c r="C579" s="10"/>
      <c r="D579" s="4"/>
      <c r="E579" s="8"/>
      <c r="F579" s="23"/>
      <c r="G579" s="24" t="str">
        <f t="shared" si="8"/>
        <v> </v>
      </c>
    </row>
    <row r="580" spans="1:7" s="25" customFormat="1" ht="12">
      <c r="A580" s="392"/>
      <c r="B580" s="9"/>
      <c r="C580" s="10"/>
      <c r="D580" s="4"/>
      <c r="E580" s="8"/>
      <c r="F580" s="23"/>
      <c r="G580" s="24" t="str">
        <f t="shared" si="8"/>
        <v> </v>
      </c>
    </row>
    <row r="581" spans="1:7" s="25" customFormat="1" ht="12">
      <c r="A581" s="392"/>
      <c r="B581" s="9"/>
      <c r="C581" s="10"/>
      <c r="D581" s="4"/>
      <c r="E581" s="8"/>
      <c r="F581" s="23"/>
      <c r="G581" s="24" t="str">
        <f t="shared" si="8"/>
        <v> </v>
      </c>
    </row>
    <row r="582" spans="1:7" s="25" customFormat="1" ht="12">
      <c r="A582" s="392"/>
      <c r="B582" s="9"/>
      <c r="C582" s="10"/>
      <c r="D582" s="4"/>
      <c r="E582" s="8"/>
      <c r="F582" s="23"/>
      <c r="G582" s="24" t="str">
        <f t="shared" si="8"/>
        <v> </v>
      </c>
    </row>
    <row r="583" spans="1:7" s="25" customFormat="1" ht="12">
      <c r="A583" s="392"/>
      <c r="B583" s="9"/>
      <c r="C583" s="10"/>
      <c r="D583" s="4"/>
      <c r="E583" s="8"/>
      <c r="F583" s="23"/>
      <c r="G583" s="24" t="str">
        <f t="shared" si="8"/>
        <v> </v>
      </c>
    </row>
    <row r="584" spans="1:7" s="25" customFormat="1" ht="12">
      <c r="A584" s="392"/>
      <c r="B584" s="9"/>
      <c r="C584" s="10"/>
      <c r="D584" s="4"/>
      <c r="E584" s="8"/>
      <c r="F584" s="23"/>
      <c r="G584" s="24" t="str">
        <f t="shared" si="8"/>
        <v> </v>
      </c>
    </row>
    <row r="585" spans="1:7" s="25" customFormat="1" ht="12">
      <c r="A585" s="392"/>
      <c r="B585" s="9"/>
      <c r="C585" s="10"/>
      <c r="D585" s="4"/>
      <c r="E585" s="8"/>
      <c r="F585" s="23"/>
      <c r="G585" s="24" t="str">
        <f t="shared" si="8"/>
        <v> </v>
      </c>
    </row>
    <row r="586" spans="1:7" s="25" customFormat="1" ht="12">
      <c r="A586" s="392"/>
      <c r="B586" s="9"/>
      <c r="C586" s="10"/>
      <c r="D586" s="4"/>
      <c r="E586" s="8"/>
      <c r="F586" s="23"/>
      <c r="G586" s="24" t="str">
        <f t="shared" si="8"/>
        <v> </v>
      </c>
    </row>
    <row r="587" spans="1:7" s="25" customFormat="1" ht="12">
      <c r="A587" s="392"/>
      <c r="B587" s="9"/>
      <c r="C587" s="10"/>
      <c r="D587" s="4"/>
      <c r="E587" s="8"/>
      <c r="F587" s="23"/>
      <c r="G587" s="24" t="str">
        <f t="shared" si="8"/>
        <v> </v>
      </c>
    </row>
    <row r="588" spans="1:7" s="25" customFormat="1" ht="12">
      <c r="A588" s="392"/>
      <c r="B588" s="9"/>
      <c r="C588" s="10"/>
      <c r="D588" s="4"/>
      <c r="E588" s="8"/>
      <c r="F588" s="23"/>
      <c r="G588" s="24" t="str">
        <f t="shared" si="8"/>
        <v> </v>
      </c>
    </row>
    <row r="589" spans="1:7" s="25" customFormat="1" ht="12">
      <c r="A589" s="392"/>
      <c r="B589" s="9"/>
      <c r="C589" s="10"/>
      <c r="D589" s="4"/>
      <c r="E589" s="8"/>
      <c r="F589" s="23"/>
      <c r="G589" s="24" t="str">
        <f t="shared" si="8"/>
        <v> </v>
      </c>
    </row>
    <row r="590" spans="1:7" s="25" customFormat="1" ht="12">
      <c r="A590" s="392"/>
      <c r="B590" s="9"/>
      <c r="C590" s="10"/>
      <c r="D590" s="4"/>
      <c r="E590" s="8"/>
      <c r="F590" s="23"/>
      <c r="G590" s="24" t="str">
        <f t="shared" si="8"/>
        <v> </v>
      </c>
    </row>
    <row r="591" spans="1:7" s="25" customFormat="1" ht="12">
      <c r="A591" s="392"/>
      <c r="B591" s="9"/>
      <c r="C591" s="10"/>
      <c r="D591" s="4"/>
      <c r="E591" s="8"/>
      <c r="F591" s="23"/>
      <c r="G591" s="24" t="str">
        <f t="shared" si="8"/>
        <v> </v>
      </c>
    </row>
    <row r="592" spans="1:7" s="25" customFormat="1" ht="12">
      <c r="A592" s="392"/>
      <c r="B592" s="9"/>
      <c r="C592" s="10"/>
      <c r="D592" s="4"/>
      <c r="E592" s="8"/>
      <c r="F592" s="23"/>
      <c r="G592" s="24" t="str">
        <f t="shared" si="8"/>
        <v> </v>
      </c>
    </row>
    <row r="593" spans="1:7" s="25" customFormat="1" ht="12">
      <c r="A593" s="392"/>
      <c r="B593" s="9"/>
      <c r="C593" s="10"/>
      <c r="D593" s="4"/>
      <c r="E593" s="8"/>
      <c r="F593" s="23"/>
      <c r="G593" s="24" t="str">
        <f t="shared" si="8"/>
        <v> </v>
      </c>
    </row>
    <row r="594" spans="1:7" s="25" customFormat="1" ht="12">
      <c r="A594" s="392"/>
      <c r="B594" s="9"/>
      <c r="C594" s="10"/>
      <c r="D594" s="4"/>
      <c r="E594" s="8"/>
      <c r="F594" s="23"/>
      <c r="G594" s="24" t="str">
        <f t="shared" si="8"/>
        <v> </v>
      </c>
    </row>
    <row r="595" spans="1:7" s="25" customFormat="1" ht="12">
      <c r="A595" s="392"/>
      <c r="B595" s="9"/>
      <c r="C595" s="10"/>
      <c r="D595" s="4"/>
      <c r="E595" s="8"/>
      <c r="F595" s="23"/>
      <c r="G595" s="24" t="str">
        <f t="shared" si="8"/>
        <v> </v>
      </c>
    </row>
    <row r="596" spans="1:7" s="25" customFormat="1" ht="12">
      <c r="A596" s="392"/>
      <c r="B596" s="9"/>
      <c r="C596" s="10"/>
      <c r="D596" s="4"/>
      <c r="E596" s="8"/>
      <c r="F596" s="23"/>
      <c r="G596" s="24" t="str">
        <f t="shared" si="8"/>
        <v> </v>
      </c>
    </row>
    <row r="597" spans="1:7" s="25" customFormat="1" ht="12">
      <c r="A597" s="392"/>
      <c r="B597" s="9"/>
      <c r="C597" s="10"/>
      <c r="D597" s="4"/>
      <c r="E597" s="8"/>
      <c r="F597" s="23"/>
      <c r="G597" s="24" t="str">
        <f t="shared" si="8"/>
        <v> </v>
      </c>
    </row>
    <row r="598" spans="1:7" s="25" customFormat="1" ht="12">
      <c r="A598" s="392"/>
      <c r="B598" s="9"/>
      <c r="C598" s="10"/>
      <c r="D598" s="4"/>
      <c r="E598" s="8"/>
      <c r="F598" s="23"/>
      <c r="G598" s="24" t="str">
        <f t="shared" si="8"/>
        <v> </v>
      </c>
    </row>
    <row r="599" spans="1:7" s="25" customFormat="1" ht="12">
      <c r="A599" s="392"/>
      <c r="B599" s="9"/>
      <c r="C599" s="10"/>
      <c r="D599" s="4"/>
      <c r="E599" s="8"/>
      <c r="F599" s="23"/>
      <c r="G599" s="24" t="str">
        <f t="shared" si="8"/>
        <v> </v>
      </c>
    </row>
    <row r="600" spans="1:7" s="25" customFormat="1" ht="12">
      <c r="A600" s="392"/>
      <c r="B600" s="9"/>
      <c r="C600" s="10"/>
      <c r="D600" s="4"/>
      <c r="E600" s="8"/>
      <c r="F600" s="23"/>
      <c r="G600" s="24" t="str">
        <f t="shared" si="8"/>
        <v> </v>
      </c>
    </row>
    <row r="601" spans="1:7" s="25" customFormat="1" ht="12">
      <c r="A601" s="392"/>
      <c r="B601" s="9"/>
      <c r="C601" s="10"/>
      <c r="D601" s="4"/>
      <c r="E601" s="8"/>
      <c r="F601" s="23"/>
      <c r="G601" s="24" t="str">
        <f t="shared" si="8"/>
        <v> </v>
      </c>
    </row>
    <row r="602" spans="1:7" s="25" customFormat="1" ht="12">
      <c r="A602" s="392"/>
      <c r="B602" s="9"/>
      <c r="C602" s="10"/>
      <c r="D602" s="4"/>
      <c r="E602" s="8"/>
      <c r="F602" s="23"/>
      <c r="G602" s="24" t="str">
        <f t="shared" si="8"/>
        <v> </v>
      </c>
    </row>
    <row r="603" spans="1:7" s="25" customFormat="1" ht="12">
      <c r="A603" s="392"/>
      <c r="B603" s="9"/>
      <c r="C603" s="10"/>
      <c r="D603" s="4"/>
      <c r="E603" s="8"/>
      <c r="F603" s="23"/>
      <c r="G603" s="24" t="str">
        <f t="shared" si="8"/>
        <v> </v>
      </c>
    </row>
    <row r="604" spans="1:7" s="25" customFormat="1" ht="12">
      <c r="A604" s="392"/>
      <c r="B604" s="9"/>
      <c r="C604" s="10"/>
      <c r="D604" s="4"/>
      <c r="E604" s="8"/>
      <c r="F604" s="23"/>
      <c r="G604" s="24" t="str">
        <f t="shared" si="8"/>
        <v> </v>
      </c>
    </row>
    <row r="605" spans="1:7" s="25" customFormat="1" ht="12">
      <c r="A605" s="392"/>
      <c r="B605" s="9"/>
      <c r="C605" s="10"/>
      <c r="D605" s="4"/>
      <c r="E605" s="8"/>
      <c r="F605" s="23"/>
      <c r="G605" s="24" t="str">
        <f t="shared" si="8"/>
        <v> </v>
      </c>
    </row>
    <row r="606" spans="1:7" s="25" customFormat="1" ht="12">
      <c r="A606" s="392"/>
      <c r="B606" s="9"/>
      <c r="C606" s="10"/>
      <c r="D606" s="4"/>
      <c r="E606" s="8"/>
      <c r="F606" s="23"/>
      <c r="G606" s="24" t="str">
        <f t="shared" si="8"/>
        <v> </v>
      </c>
    </row>
    <row r="607" spans="1:7" s="25" customFormat="1" ht="12">
      <c r="A607" s="392"/>
      <c r="B607" s="9"/>
      <c r="C607" s="10"/>
      <c r="D607" s="4"/>
      <c r="E607" s="8"/>
      <c r="F607" s="23"/>
      <c r="G607" s="24" t="str">
        <f t="shared" si="8"/>
        <v> </v>
      </c>
    </row>
    <row r="608" spans="1:7" s="25" customFormat="1" ht="12">
      <c r="A608" s="392"/>
      <c r="B608" s="9"/>
      <c r="C608" s="10"/>
      <c r="D608" s="4"/>
      <c r="E608" s="8"/>
      <c r="F608" s="23"/>
      <c r="G608" s="24" t="str">
        <f t="shared" si="8"/>
        <v> </v>
      </c>
    </row>
    <row r="609" spans="1:7" s="25" customFormat="1" ht="12">
      <c r="A609" s="392"/>
      <c r="B609" s="9"/>
      <c r="C609" s="10"/>
      <c r="D609" s="4"/>
      <c r="E609" s="8"/>
      <c r="F609" s="23"/>
      <c r="G609" s="24" t="str">
        <f t="shared" si="8"/>
        <v> </v>
      </c>
    </row>
    <row r="610" spans="1:7" s="25" customFormat="1" ht="12">
      <c r="A610" s="392"/>
      <c r="B610" s="9"/>
      <c r="C610" s="10"/>
      <c r="D610" s="4"/>
      <c r="E610" s="8"/>
      <c r="F610" s="23"/>
      <c r="G610" s="24" t="str">
        <f t="shared" si="8"/>
        <v> </v>
      </c>
    </row>
    <row r="611" spans="1:7" s="25" customFormat="1" ht="12">
      <c r="A611" s="392"/>
      <c r="B611" s="9"/>
      <c r="C611" s="10"/>
      <c r="D611" s="4"/>
      <c r="E611" s="8"/>
      <c r="F611" s="23"/>
      <c r="G611" s="24" t="str">
        <f t="shared" si="8"/>
        <v> </v>
      </c>
    </row>
    <row r="612" spans="1:7" s="25" customFormat="1" ht="12">
      <c r="A612" s="392"/>
      <c r="B612" s="9"/>
      <c r="C612" s="10"/>
      <c r="D612" s="4"/>
      <c r="E612" s="8"/>
      <c r="F612" s="23"/>
      <c r="G612" s="24" t="str">
        <f aca="true" t="shared" si="9" ref="G612:G675">IF(AND(E612&gt;0,F612&gt;0),ROUND(E612*F612,0)," ")</f>
        <v> </v>
      </c>
    </row>
    <row r="613" spans="1:7" s="25" customFormat="1" ht="12">
      <c r="A613" s="392"/>
      <c r="B613" s="9"/>
      <c r="C613" s="10"/>
      <c r="D613" s="4"/>
      <c r="E613" s="8"/>
      <c r="F613" s="23"/>
      <c r="G613" s="24" t="str">
        <f t="shared" si="9"/>
        <v> </v>
      </c>
    </row>
    <row r="614" spans="1:7" s="25" customFormat="1" ht="12">
      <c r="A614" s="392"/>
      <c r="B614" s="9"/>
      <c r="C614" s="10"/>
      <c r="D614" s="4"/>
      <c r="E614" s="8"/>
      <c r="F614" s="23"/>
      <c r="G614" s="24" t="str">
        <f t="shared" si="9"/>
        <v> </v>
      </c>
    </row>
    <row r="615" spans="1:7" s="25" customFormat="1" ht="12">
      <c r="A615" s="392"/>
      <c r="B615" s="9"/>
      <c r="C615" s="10"/>
      <c r="D615" s="4"/>
      <c r="E615" s="8"/>
      <c r="F615" s="23"/>
      <c r="G615" s="24" t="str">
        <f t="shared" si="9"/>
        <v> </v>
      </c>
    </row>
    <row r="616" spans="1:7" s="25" customFormat="1" ht="12">
      <c r="A616" s="392"/>
      <c r="B616" s="9"/>
      <c r="C616" s="10"/>
      <c r="D616" s="4"/>
      <c r="E616" s="8"/>
      <c r="F616" s="23"/>
      <c r="G616" s="24" t="str">
        <f t="shared" si="9"/>
        <v> </v>
      </c>
    </row>
    <row r="617" spans="1:7" s="25" customFormat="1" ht="12">
      <c r="A617" s="392"/>
      <c r="B617" s="9"/>
      <c r="C617" s="10"/>
      <c r="D617" s="4"/>
      <c r="E617" s="8"/>
      <c r="F617" s="23"/>
      <c r="G617" s="24" t="str">
        <f t="shared" si="9"/>
        <v> </v>
      </c>
    </row>
    <row r="618" spans="1:7" s="25" customFormat="1" ht="12">
      <c r="A618" s="392"/>
      <c r="B618" s="9"/>
      <c r="C618" s="10"/>
      <c r="D618" s="4"/>
      <c r="E618" s="8"/>
      <c r="F618" s="23"/>
      <c r="G618" s="24" t="str">
        <f t="shared" si="9"/>
        <v> </v>
      </c>
    </row>
    <row r="619" spans="1:7" s="25" customFormat="1" ht="12">
      <c r="A619" s="392"/>
      <c r="B619" s="9"/>
      <c r="C619" s="10"/>
      <c r="D619" s="4"/>
      <c r="E619" s="8"/>
      <c r="F619" s="23"/>
      <c r="G619" s="24" t="str">
        <f t="shared" si="9"/>
        <v> </v>
      </c>
    </row>
    <row r="620" spans="1:7" s="25" customFormat="1" ht="12">
      <c r="A620" s="392"/>
      <c r="B620" s="9"/>
      <c r="C620" s="10"/>
      <c r="D620" s="4"/>
      <c r="E620" s="8"/>
      <c r="F620" s="23"/>
      <c r="G620" s="24" t="str">
        <f t="shared" si="9"/>
        <v> </v>
      </c>
    </row>
    <row r="621" spans="1:7" s="25" customFormat="1" ht="12">
      <c r="A621" s="392"/>
      <c r="B621" s="9"/>
      <c r="C621" s="10"/>
      <c r="D621" s="4"/>
      <c r="E621" s="8"/>
      <c r="F621" s="23"/>
      <c r="G621" s="24" t="str">
        <f t="shared" si="9"/>
        <v> </v>
      </c>
    </row>
    <row r="622" spans="1:7" s="25" customFormat="1" ht="12">
      <c r="A622" s="392"/>
      <c r="B622" s="9"/>
      <c r="C622" s="10"/>
      <c r="D622" s="4"/>
      <c r="E622" s="8"/>
      <c r="F622" s="23"/>
      <c r="G622" s="24" t="str">
        <f t="shared" si="9"/>
        <v> </v>
      </c>
    </row>
    <row r="623" spans="1:7" s="25" customFormat="1" ht="12">
      <c r="A623" s="392"/>
      <c r="B623" s="9"/>
      <c r="C623" s="10"/>
      <c r="D623" s="4"/>
      <c r="E623" s="8"/>
      <c r="F623" s="23"/>
      <c r="G623" s="24" t="str">
        <f t="shared" si="9"/>
        <v> </v>
      </c>
    </row>
    <row r="624" spans="1:7" s="25" customFormat="1" ht="12">
      <c r="A624" s="392"/>
      <c r="B624" s="9"/>
      <c r="C624" s="10"/>
      <c r="D624" s="4"/>
      <c r="E624" s="8"/>
      <c r="F624" s="23"/>
      <c r="G624" s="24" t="str">
        <f t="shared" si="9"/>
        <v> </v>
      </c>
    </row>
    <row r="625" spans="1:7" s="25" customFormat="1" ht="12">
      <c r="A625" s="392"/>
      <c r="B625" s="9"/>
      <c r="C625" s="10"/>
      <c r="D625" s="4"/>
      <c r="E625" s="8"/>
      <c r="F625" s="23"/>
      <c r="G625" s="24" t="str">
        <f t="shared" si="9"/>
        <v> </v>
      </c>
    </row>
    <row r="626" spans="1:7" s="25" customFormat="1" ht="12">
      <c r="A626" s="392"/>
      <c r="B626" s="9"/>
      <c r="C626" s="10"/>
      <c r="D626" s="4"/>
      <c r="E626" s="8"/>
      <c r="F626" s="23"/>
      <c r="G626" s="24" t="str">
        <f t="shared" si="9"/>
        <v> </v>
      </c>
    </row>
    <row r="627" spans="1:7" s="25" customFormat="1" ht="12">
      <c r="A627" s="392"/>
      <c r="B627" s="9"/>
      <c r="C627" s="10"/>
      <c r="D627" s="4"/>
      <c r="E627" s="8"/>
      <c r="F627" s="23"/>
      <c r="G627" s="24" t="str">
        <f t="shared" si="9"/>
        <v> </v>
      </c>
    </row>
    <row r="628" spans="1:7" s="25" customFormat="1" ht="12">
      <c r="A628" s="392"/>
      <c r="B628" s="9"/>
      <c r="C628" s="10"/>
      <c r="D628" s="4"/>
      <c r="E628" s="8"/>
      <c r="F628" s="23"/>
      <c r="G628" s="24" t="str">
        <f t="shared" si="9"/>
        <v> </v>
      </c>
    </row>
    <row r="629" spans="1:7" s="25" customFormat="1" ht="12">
      <c r="A629" s="392"/>
      <c r="B629" s="9"/>
      <c r="C629" s="10"/>
      <c r="D629" s="4"/>
      <c r="E629" s="8"/>
      <c r="F629" s="23"/>
      <c r="G629" s="24" t="str">
        <f t="shared" si="9"/>
        <v> </v>
      </c>
    </row>
    <row r="630" spans="1:7" s="25" customFormat="1" ht="12">
      <c r="A630" s="392"/>
      <c r="B630" s="9"/>
      <c r="C630" s="10"/>
      <c r="D630" s="4"/>
      <c r="E630" s="8"/>
      <c r="F630" s="23"/>
      <c r="G630" s="24" t="str">
        <f t="shared" si="9"/>
        <v> </v>
      </c>
    </row>
    <row r="631" spans="1:7" s="25" customFormat="1" ht="12">
      <c r="A631" s="392"/>
      <c r="B631" s="9"/>
      <c r="C631" s="10"/>
      <c r="D631" s="4"/>
      <c r="E631" s="8"/>
      <c r="F631" s="23"/>
      <c r="G631" s="24" t="str">
        <f t="shared" si="9"/>
        <v> </v>
      </c>
    </row>
    <row r="632" spans="1:7" s="25" customFormat="1" ht="12">
      <c r="A632" s="392"/>
      <c r="B632" s="9"/>
      <c r="C632" s="10"/>
      <c r="D632" s="4"/>
      <c r="E632" s="8"/>
      <c r="F632" s="23"/>
      <c r="G632" s="24" t="str">
        <f t="shared" si="9"/>
        <v> </v>
      </c>
    </row>
    <row r="633" spans="1:7" s="25" customFormat="1" ht="12">
      <c r="A633" s="392"/>
      <c r="B633" s="9"/>
      <c r="C633" s="10"/>
      <c r="D633" s="4"/>
      <c r="E633" s="8"/>
      <c r="F633" s="23"/>
      <c r="G633" s="24" t="str">
        <f t="shared" si="9"/>
        <v> </v>
      </c>
    </row>
    <row r="634" spans="1:7" s="25" customFormat="1" ht="12">
      <c r="A634" s="392"/>
      <c r="B634" s="9"/>
      <c r="C634" s="10"/>
      <c r="D634" s="4"/>
      <c r="E634" s="8"/>
      <c r="F634" s="23"/>
      <c r="G634" s="24" t="str">
        <f t="shared" si="9"/>
        <v> </v>
      </c>
    </row>
    <row r="635" spans="1:7" s="25" customFormat="1" ht="12">
      <c r="A635" s="392"/>
      <c r="B635" s="9"/>
      <c r="C635" s="10"/>
      <c r="D635" s="4"/>
      <c r="E635" s="8"/>
      <c r="F635" s="23"/>
      <c r="G635" s="24" t="str">
        <f t="shared" si="9"/>
        <v> </v>
      </c>
    </row>
    <row r="636" spans="1:7" s="25" customFormat="1" ht="12">
      <c r="A636" s="392"/>
      <c r="B636" s="9"/>
      <c r="C636" s="10"/>
      <c r="D636" s="4"/>
      <c r="E636" s="8"/>
      <c r="F636" s="23"/>
      <c r="G636" s="24" t="str">
        <f t="shared" si="9"/>
        <v> </v>
      </c>
    </row>
    <row r="637" spans="1:7" s="25" customFormat="1" ht="12">
      <c r="A637" s="392"/>
      <c r="B637" s="9"/>
      <c r="C637" s="10"/>
      <c r="D637" s="4"/>
      <c r="E637" s="8"/>
      <c r="F637" s="23"/>
      <c r="G637" s="24" t="str">
        <f t="shared" si="9"/>
        <v> </v>
      </c>
    </row>
    <row r="638" spans="1:7" s="25" customFormat="1" ht="12">
      <c r="A638" s="392"/>
      <c r="B638" s="9"/>
      <c r="C638" s="10"/>
      <c r="D638" s="4"/>
      <c r="E638" s="8"/>
      <c r="F638" s="23"/>
      <c r="G638" s="24" t="str">
        <f t="shared" si="9"/>
        <v> </v>
      </c>
    </row>
    <row r="639" spans="1:7" s="25" customFormat="1" ht="12">
      <c r="A639" s="392"/>
      <c r="B639" s="9"/>
      <c r="C639" s="10"/>
      <c r="D639" s="4"/>
      <c r="E639" s="8"/>
      <c r="F639" s="23"/>
      <c r="G639" s="24" t="str">
        <f t="shared" si="9"/>
        <v> </v>
      </c>
    </row>
    <row r="640" spans="1:7" s="25" customFormat="1" ht="12">
      <c r="A640" s="392"/>
      <c r="B640" s="9"/>
      <c r="C640" s="10"/>
      <c r="D640" s="4"/>
      <c r="E640" s="8"/>
      <c r="F640" s="23"/>
      <c r="G640" s="24" t="str">
        <f t="shared" si="9"/>
        <v> </v>
      </c>
    </row>
    <row r="641" spans="1:7" s="25" customFormat="1" ht="12">
      <c r="A641" s="392"/>
      <c r="B641" s="9"/>
      <c r="C641" s="10"/>
      <c r="D641" s="4"/>
      <c r="E641" s="8"/>
      <c r="F641" s="23"/>
      <c r="G641" s="24" t="str">
        <f t="shared" si="9"/>
        <v> </v>
      </c>
    </row>
    <row r="642" spans="1:7" s="25" customFormat="1" ht="12">
      <c r="A642" s="392"/>
      <c r="B642" s="9"/>
      <c r="C642" s="10"/>
      <c r="D642" s="4"/>
      <c r="E642" s="8"/>
      <c r="F642" s="23"/>
      <c r="G642" s="24" t="str">
        <f t="shared" si="9"/>
        <v> </v>
      </c>
    </row>
    <row r="643" spans="1:7" s="25" customFormat="1" ht="12">
      <c r="A643" s="392"/>
      <c r="B643" s="9"/>
      <c r="C643" s="10"/>
      <c r="D643" s="4"/>
      <c r="E643" s="8"/>
      <c r="F643" s="23"/>
      <c r="G643" s="24" t="str">
        <f t="shared" si="9"/>
        <v> </v>
      </c>
    </row>
    <row r="644" spans="1:7" s="25" customFormat="1" ht="12">
      <c r="A644" s="392"/>
      <c r="B644" s="9"/>
      <c r="C644" s="10"/>
      <c r="D644" s="4"/>
      <c r="E644" s="8"/>
      <c r="F644" s="23"/>
      <c r="G644" s="24" t="str">
        <f t="shared" si="9"/>
        <v> </v>
      </c>
    </row>
    <row r="645" spans="1:7" s="25" customFormat="1" ht="12">
      <c r="A645" s="392"/>
      <c r="B645" s="9"/>
      <c r="C645" s="10"/>
      <c r="D645" s="4"/>
      <c r="E645" s="8"/>
      <c r="F645" s="23"/>
      <c r="G645" s="24" t="str">
        <f t="shared" si="9"/>
        <v> </v>
      </c>
    </row>
    <row r="646" spans="1:7" s="25" customFormat="1" ht="12">
      <c r="A646" s="392"/>
      <c r="B646" s="9"/>
      <c r="C646" s="10"/>
      <c r="D646" s="4"/>
      <c r="E646" s="8"/>
      <c r="F646" s="23"/>
      <c r="G646" s="24" t="str">
        <f t="shared" si="9"/>
        <v> </v>
      </c>
    </row>
    <row r="647" spans="1:7" s="25" customFormat="1" ht="12">
      <c r="A647" s="392"/>
      <c r="B647" s="9"/>
      <c r="C647" s="10"/>
      <c r="D647" s="4"/>
      <c r="E647" s="8"/>
      <c r="F647" s="23"/>
      <c r="G647" s="24" t="str">
        <f t="shared" si="9"/>
        <v> </v>
      </c>
    </row>
    <row r="648" spans="1:7" s="25" customFormat="1" ht="12">
      <c r="A648" s="392"/>
      <c r="B648" s="9"/>
      <c r="C648" s="10"/>
      <c r="D648" s="4"/>
      <c r="E648" s="8"/>
      <c r="F648" s="23"/>
      <c r="G648" s="24" t="str">
        <f t="shared" si="9"/>
        <v> </v>
      </c>
    </row>
    <row r="649" spans="1:7" s="25" customFormat="1" ht="12">
      <c r="A649" s="392"/>
      <c r="B649" s="9"/>
      <c r="C649" s="10"/>
      <c r="D649" s="4"/>
      <c r="E649" s="8"/>
      <c r="F649" s="23"/>
      <c r="G649" s="24" t="str">
        <f t="shared" si="9"/>
        <v> </v>
      </c>
    </row>
    <row r="650" spans="1:7" s="25" customFormat="1" ht="12">
      <c r="A650" s="392"/>
      <c r="B650" s="9"/>
      <c r="C650" s="10"/>
      <c r="D650" s="4"/>
      <c r="E650" s="8"/>
      <c r="F650" s="23"/>
      <c r="G650" s="24" t="str">
        <f t="shared" si="9"/>
        <v> </v>
      </c>
    </row>
    <row r="651" spans="1:7" s="25" customFormat="1" ht="12">
      <c r="A651" s="392"/>
      <c r="B651" s="9"/>
      <c r="C651" s="10"/>
      <c r="D651" s="4"/>
      <c r="E651" s="8"/>
      <c r="F651" s="23"/>
      <c r="G651" s="24" t="str">
        <f t="shared" si="9"/>
        <v> </v>
      </c>
    </row>
    <row r="652" spans="1:7" s="25" customFormat="1" ht="12">
      <c r="A652" s="392"/>
      <c r="B652" s="9"/>
      <c r="C652" s="10"/>
      <c r="D652" s="4"/>
      <c r="E652" s="8"/>
      <c r="F652" s="23"/>
      <c r="G652" s="24" t="str">
        <f t="shared" si="9"/>
        <v> </v>
      </c>
    </row>
    <row r="653" spans="1:7" s="25" customFormat="1" ht="12">
      <c r="A653" s="392"/>
      <c r="B653" s="9"/>
      <c r="C653" s="10"/>
      <c r="D653" s="4"/>
      <c r="E653" s="8"/>
      <c r="F653" s="23"/>
      <c r="G653" s="24" t="str">
        <f t="shared" si="9"/>
        <v> </v>
      </c>
    </row>
    <row r="654" spans="1:7" s="25" customFormat="1" ht="12">
      <c r="A654" s="392"/>
      <c r="B654" s="9"/>
      <c r="C654" s="10"/>
      <c r="D654" s="4"/>
      <c r="E654" s="8"/>
      <c r="F654" s="23"/>
      <c r="G654" s="24" t="str">
        <f t="shared" si="9"/>
        <v> </v>
      </c>
    </row>
    <row r="655" spans="1:7" s="25" customFormat="1" ht="12">
      <c r="A655" s="392"/>
      <c r="B655" s="9"/>
      <c r="C655" s="10"/>
      <c r="D655" s="4"/>
      <c r="E655" s="8"/>
      <c r="F655" s="23"/>
      <c r="G655" s="24" t="str">
        <f t="shared" si="9"/>
        <v> </v>
      </c>
    </row>
    <row r="656" spans="1:7" s="25" customFormat="1" ht="12">
      <c r="A656" s="392"/>
      <c r="B656" s="9"/>
      <c r="C656" s="10"/>
      <c r="D656" s="4"/>
      <c r="E656" s="8"/>
      <c r="F656" s="23"/>
      <c r="G656" s="24" t="str">
        <f t="shared" si="9"/>
        <v> </v>
      </c>
    </row>
    <row r="657" spans="1:7" s="25" customFormat="1" ht="12">
      <c r="A657" s="392"/>
      <c r="B657" s="9"/>
      <c r="C657" s="10"/>
      <c r="D657" s="4"/>
      <c r="E657" s="8"/>
      <c r="F657" s="23"/>
      <c r="G657" s="24" t="str">
        <f t="shared" si="9"/>
        <v> </v>
      </c>
    </row>
    <row r="658" spans="1:7" s="25" customFormat="1" ht="12">
      <c r="A658" s="392"/>
      <c r="B658" s="9"/>
      <c r="C658" s="10"/>
      <c r="D658" s="4"/>
      <c r="E658" s="8"/>
      <c r="F658" s="23"/>
      <c r="G658" s="24" t="str">
        <f t="shared" si="9"/>
        <v> </v>
      </c>
    </row>
    <row r="659" spans="1:7" s="25" customFormat="1" ht="12">
      <c r="A659" s="392"/>
      <c r="B659" s="9"/>
      <c r="C659" s="10"/>
      <c r="D659" s="4"/>
      <c r="E659" s="8"/>
      <c r="F659" s="23"/>
      <c r="G659" s="24" t="str">
        <f t="shared" si="9"/>
        <v> </v>
      </c>
    </row>
    <row r="660" spans="1:7" s="25" customFormat="1" ht="12">
      <c r="A660" s="392"/>
      <c r="B660" s="9"/>
      <c r="C660" s="10"/>
      <c r="D660" s="4"/>
      <c r="E660" s="8"/>
      <c r="F660" s="23"/>
      <c r="G660" s="24" t="str">
        <f t="shared" si="9"/>
        <v> </v>
      </c>
    </row>
    <row r="661" spans="1:7" s="25" customFormat="1" ht="12">
      <c r="A661" s="392"/>
      <c r="B661" s="9"/>
      <c r="C661" s="10"/>
      <c r="D661" s="4"/>
      <c r="E661" s="8"/>
      <c r="F661" s="23"/>
      <c r="G661" s="24" t="str">
        <f t="shared" si="9"/>
        <v> </v>
      </c>
    </row>
    <row r="662" spans="1:7" s="25" customFormat="1" ht="12">
      <c r="A662" s="392"/>
      <c r="B662" s="9"/>
      <c r="C662" s="10"/>
      <c r="D662" s="4"/>
      <c r="E662" s="8"/>
      <c r="F662" s="23"/>
      <c r="G662" s="24" t="str">
        <f t="shared" si="9"/>
        <v> </v>
      </c>
    </row>
    <row r="663" spans="1:7" s="25" customFormat="1" ht="12">
      <c r="A663" s="392"/>
      <c r="B663" s="9"/>
      <c r="C663" s="10"/>
      <c r="D663" s="4"/>
      <c r="E663" s="8"/>
      <c r="F663" s="23"/>
      <c r="G663" s="24" t="str">
        <f t="shared" si="9"/>
        <v> </v>
      </c>
    </row>
    <row r="664" spans="1:7" s="25" customFormat="1" ht="12">
      <c r="A664" s="392"/>
      <c r="B664" s="9"/>
      <c r="C664" s="10"/>
      <c r="D664" s="4"/>
      <c r="E664" s="8"/>
      <c r="F664" s="23"/>
      <c r="G664" s="24" t="str">
        <f t="shared" si="9"/>
        <v> </v>
      </c>
    </row>
    <row r="665" spans="1:7" s="25" customFormat="1" ht="12">
      <c r="A665" s="392"/>
      <c r="B665" s="9"/>
      <c r="C665" s="10"/>
      <c r="D665" s="4"/>
      <c r="E665" s="8"/>
      <c r="F665" s="23"/>
      <c r="G665" s="24" t="str">
        <f t="shared" si="9"/>
        <v> </v>
      </c>
    </row>
    <row r="666" spans="1:7" s="25" customFormat="1" ht="12">
      <c r="A666" s="392"/>
      <c r="B666" s="9"/>
      <c r="C666" s="10"/>
      <c r="D666" s="4"/>
      <c r="E666" s="8"/>
      <c r="F666" s="23"/>
      <c r="G666" s="24" t="str">
        <f t="shared" si="9"/>
        <v> </v>
      </c>
    </row>
    <row r="667" spans="1:7" s="25" customFormat="1" ht="12">
      <c r="A667" s="392"/>
      <c r="B667" s="9"/>
      <c r="C667" s="10"/>
      <c r="D667" s="4"/>
      <c r="E667" s="8"/>
      <c r="F667" s="23"/>
      <c r="G667" s="24" t="str">
        <f t="shared" si="9"/>
        <v> </v>
      </c>
    </row>
    <row r="668" spans="1:7" s="25" customFormat="1" ht="12">
      <c r="A668" s="392"/>
      <c r="B668" s="9"/>
      <c r="C668" s="10"/>
      <c r="D668" s="4"/>
      <c r="E668" s="8"/>
      <c r="F668" s="23"/>
      <c r="G668" s="24" t="str">
        <f t="shared" si="9"/>
        <v> </v>
      </c>
    </row>
    <row r="669" spans="1:7" s="25" customFormat="1" ht="12">
      <c r="A669" s="392"/>
      <c r="B669" s="9"/>
      <c r="C669" s="10"/>
      <c r="D669" s="4"/>
      <c r="E669" s="8"/>
      <c r="F669" s="23"/>
      <c r="G669" s="24" t="str">
        <f t="shared" si="9"/>
        <v> </v>
      </c>
    </row>
    <row r="670" spans="1:7" s="25" customFormat="1" ht="12">
      <c r="A670" s="392"/>
      <c r="B670" s="9"/>
      <c r="C670" s="10"/>
      <c r="D670" s="4"/>
      <c r="E670" s="8"/>
      <c r="F670" s="23"/>
      <c r="G670" s="24" t="str">
        <f t="shared" si="9"/>
        <v> </v>
      </c>
    </row>
    <row r="671" spans="1:7" s="25" customFormat="1" ht="12">
      <c r="A671" s="392"/>
      <c r="B671" s="9"/>
      <c r="C671" s="10"/>
      <c r="D671" s="4"/>
      <c r="E671" s="8"/>
      <c r="F671" s="23"/>
      <c r="G671" s="24" t="str">
        <f t="shared" si="9"/>
        <v> </v>
      </c>
    </row>
    <row r="672" spans="1:7" s="25" customFormat="1" ht="12">
      <c r="A672" s="392"/>
      <c r="B672" s="9"/>
      <c r="C672" s="10"/>
      <c r="D672" s="4"/>
      <c r="E672" s="8"/>
      <c r="F672" s="23"/>
      <c r="G672" s="24" t="str">
        <f t="shared" si="9"/>
        <v> </v>
      </c>
    </row>
    <row r="673" spans="1:7" s="25" customFormat="1" ht="12">
      <c r="A673" s="392"/>
      <c r="B673" s="9"/>
      <c r="C673" s="10"/>
      <c r="D673" s="4"/>
      <c r="E673" s="8"/>
      <c r="F673" s="23"/>
      <c r="G673" s="24" t="str">
        <f t="shared" si="9"/>
        <v> </v>
      </c>
    </row>
    <row r="674" spans="1:7" s="25" customFormat="1" ht="12">
      <c r="A674" s="392"/>
      <c r="B674" s="9"/>
      <c r="C674" s="10"/>
      <c r="D674" s="4"/>
      <c r="E674" s="8"/>
      <c r="F674" s="23"/>
      <c r="G674" s="24" t="str">
        <f t="shared" si="9"/>
        <v> </v>
      </c>
    </row>
    <row r="675" spans="1:7" s="25" customFormat="1" ht="12">
      <c r="A675" s="392"/>
      <c r="B675" s="9"/>
      <c r="C675" s="10"/>
      <c r="D675" s="4"/>
      <c r="E675" s="8"/>
      <c r="F675" s="23"/>
      <c r="G675" s="24" t="str">
        <f t="shared" si="9"/>
        <v> </v>
      </c>
    </row>
    <row r="676" spans="1:7" s="25" customFormat="1" ht="12">
      <c r="A676" s="392"/>
      <c r="B676" s="9"/>
      <c r="C676" s="10"/>
      <c r="D676" s="4"/>
      <c r="E676" s="8"/>
      <c r="F676" s="23"/>
      <c r="G676" s="24" t="str">
        <f aca="true" t="shared" si="10" ref="G676:G739">IF(AND(E676&gt;0,F676&gt;0),ROUND(E676*F676,0)," ")</f>
        <v> </v>
      </c>
    </row>
    <row r="677" spans="1:7" s="25" customFormat="1" ht="12">
      <c r="A677" s="392"/>
      <c r="B677" s="9"/>
      <c r="C677" s="10"/>
      <c r="D677" s="4"/>
      <c r="E677" s="8"/>
      <c r="F677" s="23"/>
      <c r="G677" s="24" t="str">
        <f t="shared" si="10"/>
        <v> </v>
      </c>
    </row>
    <row r="678" spans="1:7" s="25" customFormat="1" ht="12">
      <c r="A678" s="392"/>
      <c r="B678" s="9"/>
      <c r="C678" s="10"/>
      <c r="D678" s="4"/>
      <c r="E678" s="8"/>
      <c r="F678" s="23"/>
      <c r="G678" s="24" t="str">
        <f t="shared" si="10"/>
        <v> </v>
      </c>
    </row>
    <row r="679" spans="1:7" s="25" customFormat="1" ht="12">
      <c r="A679" s="392"/>
      <c r="B679" s="9"/>
      <c r="C679" s="10"/>
      <c r="D679" s="4"/>
      <c r="E679" s="8"/>
      <c r="F679" s="23"/>
      <c r="G679" s="24" t="str">
        <f t="shared" si="10"/>
        <v> </v>
      </c>
    </row>
    <row r="680" spans="1:7" s="25" customFormat="1" ht="12">
      <c r="A680" s="392"/>
      <c r="B680" s="9"/>
      <c r="C680" s="10"/>
      <c r="D680" s="4"/>
      <c r="E680" s="8"/>
      <c r="F680" s="23"/>
      <c r="G680" s="24" t="str">
        <f t="shared" si="10"/>
        <v> </v>
      </c>
    </row>
    <row r="681" spans="1:7" s="25" customFormat="1" ht="12">
      <c r="A681" s="392"/>
      <c r="B681" s="9"/>
      <c r="C681" s="10"/>
      <c r="D681" s="4"/>
      <c r="E681" s="8"/>
      <c r="F681" s="23"/>
      <c r="G681" s="24" t="str">
        <f t="shared" si="10"/>
        <v> </v>
      </c>
    </row>
    <row r="682" spans="1:7" s="25" customFormat="1" ht="12">
      <c r="A682" s="392"/>
      <c r="B682" s="9"/>
      <c r="C682" s="10"/>
      <c r="D682" s="4"/>
      <c r="E682" s="8"/>
      <c r="F682" s="23"/>
      <c r="G682" s="24" t="str">
        <f t="shared" si="10"/>
        <v> </v>
      </c>
    </row>
    <row r="683" spans="1:7" s="25" customFormat="1" ht="12">
      <c r="A683" s="392"/>
      <c r="B683" s="9"/>
      <c r="C683" s="10"/>
      <c r="D683" s="4"/>
      <c r="E683" s="8"/>
      <c r="F683" s="23"/>
      <c r="G683" s="24" t="str">
        <f t="shared" si="10"/>
        <v> </v>
      </c>
    </row>
    <row r="684" spans="1:7" s="25" customFormat="1" ht="12">
      <c r="A684" s="392"/>
      <c r="B684" s="9"/>
      <c r="C684" s="10"/>
      <c r="D684" s="4"/>
      <c r="E684" s="8"/>
      <c r="F684" s="23"/>
      <c r="G684" s="24" t="str">
        <f t="shared" si="10"/>
        <v> </v>
      </c>
    </row>
    <row r="685" spans="1:7" s="25" customFormat="1" ht="12">
      <c r="A685" s="392"/>
      <c r="B685" s="9"/>
      <c r="C685" s="10"/>
      <c r="D685" s="4"/>
      <c r="E685" s="8"/>
      <c r="F685" s="23"/>
      <c r="G685" s="24" t="str">
        <f t="shared" si="10"/>
        <v> </v>
      </c>
    </row>
    <row r="686" spans="1:7" s="25" customFormat="1" ht="12">
      <c r="A686" s="392"/>
      <c r="B686" s="9"/>
      <c r="C686" s="10"/>
      <c r="D686" s="4"/>
      <c r="E686" s="8"/>
      <c r="F686" s="23"/>
      <c r="G686" s="24" t="str">
        <f t="shared" si="10"/>
        <v> </v>
      </c>
    </row>
    <row r="687" spans="1:7" s="25" customFormat="1" ht="12">
      <c r="A687" s="392"/>
      <c r="B687" s="9"/>
      <c r="C687" s="10"/>
      <c r="D687" s="4"/>
      <c r="E687" s="8"/>
      <c r="F687" s="23"/>
      <c r="G687" s="24" t="str">
        <f t="shared" si="10"/>
        <v> </v>
      </c>
    </row>
    <row r="688" spans="1:7" s="25" customFormat="1" ht="12">
      <c r="A688" s="392"/>
      <c r="B688" s="9"/>
      <c r="C688" s="10"/>
      <c r="D688" s="4"/>
      <c r="E688" s="8"/>
      <c r="F688" s="23"/>
      <c r="G688" s="24" t="str">
        <f t="shared" si="10"/>
        <v> </v>
      </c>
    </row>
    <row r="689" spans="1:7" s="25" customFormat="1" ht="12">
      <c r="A689" s="392"/>
      <c r="B689" s="9"/>
      <c r="C689" s="10"/>
      <c r="D689" s="4"/>
      <c r="E689" s="8"/>
      <c r="F689" s="23"/>
      <c r="G689" s="24" t="str">
        <f t="shared" si="10"/>
        <v> </v>
      </c>
    </row>
    <row r="690" spans="1:7" s="25" customFormat="1" ht="12">
      <c r="A690" s="392"/>
      <c r="B690" s="9"/>
      <c r="C690" s="10"/>
      <c r="D690" s="4"/>
      <c r="E690" s="8"/>
      <c r="F690" s="23"/>
      <c r="G690" s="24" t="str">
        <f t="shared" si="10"/>
        <v> </v>
      </c>
    </row>
    <row r="691" spans="1:7" s="25" customFormat="1" ht="12">
      <c r="A691" s="392"/>
      <c r="B691" s="9"/>
      <c r="C691" s="10"/>
      <c r="D691" s="4"/>
      <c r="E691" s="8"/>
      <c r="F691" s="23"/>
      <c r="G691" s="24" t="str">
        <f t="shared" si="10"/>
        <v> </v>
      </c>
    </row>
    <row r="692" spans="1:7" s="25" customFormat="1" ht="12">
      <c r="A692" s="392"/>
      <c r="B692" s="9"/>
      <c r="C692" s="10"/>
      <c r="D692" s="4"/>
      <c r="E692" s="8"/>
      <c r="F692" s="23"/>
      <c r="G692" s="24" t="str">
        <f t="shared" si="10"/>
        <v> </v>
      </c>
    </row>
    <row r="693" spans="1:7" s="25" customFormat="1" ht="12">
      <c r="A693" s="392"/>
      <c r="B693" s="9"/>
      <c r="C693" s="10"/>
      <c r="D693" s="4"/>
      <c r="E693" s="8"/>
      <c r="F693" s="23"/>
      <c r="G693" s="24" t="str">
        <f t="shared" si="10"/>
        <v> </v>
      </c>
    </row>
    <row r="694" spans="1:7" s="25" customFormat="1" ht="12">
      <c r="A694" s="392"/>
      <c r="B694" s="9"/>
      <c r="C694" s="10"/>
      <c r="D694" s="4"/>
      <c r="E694" s="8"/>
      <c r="F694" s="23"/>
      <c r="G694" s="24" t="str">
        <f t="shared" si="10"/>
        <v> </v>
      </c>
    </row>
    <row r="695" spans="1:7" s="25" customFormat="1" ht="12">
      <c r="A695" s="392"/>
      <c r="B695" s="9"/>
      <c r="C695" s="10"/>
      <c r="D695" s="4"/>
      <c r="E695" s="8"/>
      <c r="F695" s="23"/>
      <c r="G695" s="24" t="str">
        <f t="shared" si="10"/>
        <v> </v>
      </c>
    </row>
    <row r="696" spans="1:7" s="25" customFormat="1" ht="12">
      <c r="A696" s="392"/>
      <c r="B696" s="9"/>
      <c r="C696" s="10"/>
      <c r="D696" s="4"/>
      <c r="E696" s="8"/>
      <c r="F696" s="23"/>
      <c r="G696" s="24" t="str">
        <f t="shared" si="10"/>
        <v> </v>
      </c>
    </row>
    <row r="697" spans="1:7" s="25" customFormat="1" ht="12">
      <c r="A697" s="392"/>
      <c r="B697" s="9"/>
      <c r="C697" s="10"/>
      <c r="D697" s="4"/>
      <c r="E697" s="8"/>
      <c r="F697" s="23"/>
      <c r="G697" s="24" t="str">
        <f t="shared" si="10"/>
        <v> </v>
      </c>
    </row>
    <row r="698" spans="1:7" s="25" customFormat="1" ht="12">
      <c r="A698" s="392"/>
      <c r="B698" s="9"/>
      <c r="C698" s="10"/>
      <c r="D698" s="4"/>
      <c r="E698" s="8"/>
      <c r="F698" s="23"/>
      <c r="G698" s="24" t="str">
        <f t="shared" si="10"/>
        <v> </v>
      </c>
    </row>
    <row r="699" spans="1:7" s="25" customFormat="1" ht="12">
      <c r="A699" s="392"/>
      <c r="B699" s="9"/>
      <c r="C699" s="10"/>
      <c r="D699" s="4"/>
      <c r="E699" s="8"/>
      <c r="F699" s="23"/>
      <c r="G699" s="24" t="str">
        <f t="shared" si="10"/>
        <v> </v>
      </c>
    </row>
    <row r="700" spans="1:7" s="25" customFormat="1" ht="12">
      <c r="A700" s="392"/>
      <c r="B700" s="9"/>
      <c r="C700" s="10"/>
      <c r="D700" s="4"/>
      <c r="E700" s="8"/>
      <c r="F700" s="23"/>
      <c r="G700" s="24" t="str">
        <f t="shared" si="10"/>
        <v> </v>
      </c>
    </row>
    <row r="701" spans="1:7" s="25" customFormat="1" ht="12">
      <c r="A701" s="392"/>
      <c r="B701" s="9"/>
      <c r="C701" s="10"/>
      <c r="D701" s="4"/>
      <c r="E701" s="8"/>
      <c r="F701" s="23"/>
      <c r="G701" s="24" t="str">
        <f t="shared" si="10"/>
        <v> </v>
      </c>
    </row>
    <row r="702" spans="1:7" s="25" customFormat="1" ht="12">
      <c r="A702" s="392"/>
      <c r="B702" s="9"/>
      <c r="C702" s="10"/>
      <c r="D702" s="4"/>
      <c r="E702" s="8"/>
      <c r="F702" s="23"/>
      <c r="G702" s="24" t="str">
        <f t="shared" si="10"/>
        <v> </v>
      </c>
    </row>
    <row r="703" spans="1:7" s="25" customFormat="1" ht="12">
      <c r="A703" s="392"/>
      <c r="B703" s="9"/>
      <c r="C703" s="10"/>
      <c r="D703" s="4"/>
      <c r="E703" s="8"/>
      <c r="F703" s="23"/>
      <c r="G703" s="24" t="str">
        <f t="shared" si="10"/>
        <v> </v>
      </c>
    </row>
    <row r="704" spans="1:7" s="25" customFormat="1" ht="12">
      <c r="A704" s="392"/>
      <c r="B704" s="9"/>
      <c r="C704" s="10"/>
      <c r="D704" s="4"/>
      <c r="E704" s="8"/>
      <c r="F704" s="23"/>
      <c r="G704" s="24" t="str">
        <f t="shared" si="10"/>
        <v> </v>
      </c>
    </row>
    <row r="705" spans="1:7" s="25" customFormat="1" ht="12">
      <c r="A705" s="392"/>
      <c r="B705" s="9"/>
      <c r="C705" s="10"/>
      <c r="D705" s="4"/>
      <c r="E705" s="8"/>
      <c r="F705" s="23"/>
      <c r="G705" s="24" t="str">
        <f t="shared" si="10"/>
        <v> </v>
      </c>
    </row>
    <row r="706" spans="1:7" s="25" customFormat="1" ht="12">
      <c r="A706" s="392"/>
      <c r="B706" s="9"/>
      <c r="C706" s="10"/>
      <c r="D706" s="4"/>
      <c r="E706" s="8"/>
      <c r="F706" s="23"/>
      <c r="G706" s="24" t="str">
        <f t="shared" si="10"/>
        <v> </v>
      </c>
    </row>
    <row r="707" spans="1:7" s="25" customFormat="1" ht="12">
      <c r="A707" s="392"/>
      <c r="B707" s="9"/>
      <c r="C707" s="10"/>
      <c r="D707" s="4"/>
      <c r="E707" s="8"/>
      <c r="F707" s="23"/>
      <c r="G707" s="24" t="str">
        <f t="shared" si="10"/>
        <v> </v>
      </c>
    </row>
    <row r="708" spans="1:7" s="25" customFormat="1" ht="12">
      <c r="A708" s="392"/>
      <c r="B708" s="9"/>
      <c r="C708" s="10"/>
      <c r="D708" s="4"/>
      <c r="E708" s="8"/>
      <c r="F708" s="23"/>
      <c r="G708" s="24" t="str">
        <f t="shared" si="10"/>
        <v> </v>
      </c>
    </row>
    <row r="709" spans="1:7" s="25" customFormat="1" ht="12">
      <c r="A709" s="392"/>
      <c r="B709" s="9"/>
      <c r="C709" s="10"/>
      <c r="D709" s="4"/>
      <c r="E709" s="8"/>
      <c r="F709" s="23"/>
      <c r="G709" s="24" t="str">
        <f t="shared" si="10"/>
        <v> </v>
      </c>
    </row>
    <row r="710" spans="1:7" s="25" customFormat="1" ht="12">
      <c r="A710" s="392"/>
      <c r="B710" s="9"/>
      <c r="C710" s="10"/>
      <c r="D710" s="4"/>
      <c r="E710" s="8"/>
      <c r="F710" s="23"/>
      <c r="G710" s="24" t="str">
        <f t="shared" si="10"/>
        <v> </v>
      </c>
    </row>
    <row r="711" spans="1:7" s="25" customFormat="1" ht="12">
      <c r="A711" s="392"/>
      <c r="B711" s="9"/>
      <c r="C711" s="10"/>
      <c r="D711" s="4"/>
      <c r="E711" s="8"/>
      <c r="F711" s="23"/>
      <c r="G711" s="24" t="str">
        <f t="shared" si="10"/>
        <v> </v>
      </c>
    </row>
    <row r="712" spans="1:7" s="25" customFormat="1" ht="12">
      <c r="A712" s="392"/>
      <c r="B712" s="9"/>
      <c r="C712" s="10"/>
      <c r="D712" s="4"/>
      <c r="E712" s="8"/>
      <c r="F712" s="23"/>
      <c r="G712" s="24" t="str">
        <f t="shared" si="10"/>
        <v> </v>
      </c>
    </row>
    <row r="713" spans="1:7" s="25" customFormat="1" ht="12">
      <c r="A713" s="392"/>
      <c r="B713" s="9"/>
      <c r="C713" s="10"/>
      <c r="D713" s="4"/>
      <c r="E713" s="8"/>
      <c r="F713" s="23"/>
      <c r="G713" s="24" t="str">
        <f t="shared" si="10"/>
        <v> </v>
      </c>
    </row>
    <row r="714" spans="1:7" s="25" customFormat="1" ht="12">
      <c r="A714" s="392"/>
      <c r="B714" s="9"/>
      <c r="C714" s="10"/>
      <c r="D714" s="4"/>
      <c r="E714" s="8"/>
      <c r="F714" s="23"/>
      <c r="G714" s="24" t="str">
        <f t="shared" si="10"/>
        <v> </v>
      </c>
    </row>
    <row r="715" spans="1:7" s="25" customFormat="1" ht="12">
      <c r="A715" s="392"/>
      <c r="B715" s="9"/>
      <c r="C715" s="10"/>
      <c r="D715" s="4"/>
      <c r="E715" s="8"/>
      <c r="F715" s="23"/>
      <c r="G715" s="24" t="str">
        <f t="shared" si="10"/>
        <v> </v>
      </c>
    </row>
    <row r="716" spans="1:7" s="25" customFormat="1" ht="12">
      <c r="A716" s="392"/>
      <c r="B716" s="9"/>
      <c r="C716" s="10"/>
      <c r="D716" s="4"/>
      <c r="E716" s="8"/>
      <c r="F716" s="23"/>
      <c r="G716" s="24" t="str">
        <f t="shared" si="10"/>
        <v> </v>
      </c>
    </row>
    <row r="717" spans="1:7" s="25" customFormat="1" ht="12">
      <c r="A717" s="392"/>
      <c r="B717" s="9"/>
      <c r="C717" s="10"/>
      <c r="D717" s="4"/>
      <c r="E717" s="8"/>
      <c r="F717" s="23"/>
      <c r="G717" s="24" t="str">
        <f t="shared" si="10"/>
        <v> </v>
      </c>
    </row>
    <row r="718" spans="1:7" s="25" customFormat="1" ht="12">
      <c r="A718" s="392"/>
      <c r="B718" s="9"/>
      <c r="C718" s="10"/>
      <c r="D718" s="4"/>
      <c r="E718" s="8"/>
      <c r="F718" s="23"/>
      <c r="G718" s="24" t="str">
        <f t="shared" si="10"/>
        <v> </v>
      </c>
    </row>
    <row r="719" spans="1:7" s="25" customFormat="1" ht="12">
      <c r="A719" s="392"/>
      <c r="B719" s="9"/>
      <c r="C719" s="10"/>
      <c r="D719" s="4"/>
      <c r="E719" s="8"/>
      <c r="F719" s="23"/>
      <c r="G719" s="24" t="str">
        <f t="shared" si="10"/>
        <v> </v>
      </c>
    </row>
    <row r="720" spans="1:7" s="25" customFormat="1" ht="12">
      <c r="A720" s="392"/>
      <c r="B720" s="9"/>
      <c r="C720" s="10"/>
      <c r="D720" s="4"/>
      <c r="E720" s="8"/>
      <c r="F720" s="23"/>
      <c r="G720" s="24" t="str">
        <f t="shared" si="10"/>
        <v> </v>
      </c>
    </row>
    <row r="721" spans="1:7" s="25" customFormat="1" ht="12">
      <c r="A721" s="392"/>
      <c r="B721" s="9"/>
      <c r="C721" s="10"/>
      <c r="D721" s="4"/>
      <c r="E721" s="8"/>
      <c r="F721" s="23"/>
      <c r="G721" s="24" t="str">
        <f t="shared" si="10"/>
        <v> </v>
      </c>
    </row>
    <row r="722" spans="1:7" s="25" customFormat="1" ht="12">
      <c r="A722" s="392"/>
      <c r="B722" s="9"/>
      <c r="C722" s="10"/>
      <c r="D722" s="4"/>
      <c r="E722" s="8"/>
      <c r="F722" s="23"/>
      <c r="G722" s="24" t="str">
        <f t="shared" si="10"/>
        <v> </v>
      </c>
    </row>
    <row r="723" spans="1:7" s="25" customFormat="1" ht="12">
      <c r="A723" s="392"/>
      <c r="B723" s="9"/>
      <c r="C723" s="10"/>
      <c r="D723" s="4"/>
      <c r="E723" s="8"/>
      <c r="F723" s="23"/>
      <c r="G723" s="24" t="str">
        <f t="shared" si="10"/>
        <v> </v>
      </c>
    </row>
    <row r="724" spans="1:7" s="25" customFormat="1" ht="12">
      <c r="A724" s="392"/>
      <c r="B724" s="9"/>
      <c r="C724" s="10"/>
      <c r="D724" s="4"/>
      <c r="E724" s="8"/>
      <c r="F724" s="23"/>
      <c r="G724" s="24" t="str">
        <f t="shared" si="10"/>
        <v> </v>
      </c>
    </row>
    <row r="725" spans="1:7" s="25" customFormat="1" ht="12">
      <c r="A725" s="392"/>
      <c r="B725" s="9"/>
      <c r="C725" s="10"/>
      <c r="D725" s="4"/>
      <c r="E725" s="8"/>
      <c r="F725" s="23"/>
      <c r="G725" s="24" t="str">
        <f t="shared" si="10"/>
        <v> </v>
      </c>
    </row>
    <row r="726" spans="1:7" s="25" customFormat="1" ht="12">
      <c r="A726" s="392"/>
      <c r="B726" s="9"/>
      <c r="C726" s="10"/>
      <c r="D726" s="4"/>
      <c r="E726" s="8"/>
      <c r="F726" s="23"/>
      <c r="G726" s="24" t="str">
        <f t="shared" si="10"/>
        <v> </v>
      </c>
    </row>
    <row r="727" spans="1:7" s="25" customFormat="1" ht="12">
      <c r="A727" s="392"/>
      <c r="B727" s="9"/>
      <c r="C727" s="10"/>
      <c r="D727" s="4"/>
      <c r="E727" s="8"/>
      <c r="F727" s="23"/>
      <c r="G727" s="24" t="str">
        <f t="shared" si="10"/>
        <v> </v>
      </c>
    </row>
    <row r="728" spans="1:7" s="25" customFormat="1" ht="12">
      <c r="A728" s="392"/>
      <c r="B728" s="9"/>
      <c r="C728" s="10"/>
      <c r="D728" s="4"/>
      <c r="E728" s="8"/>
      <c r="F728" s="23"/>
      <c r="G728" s="24" t="str">
        <f t="shared" si="10"/>
        <v> </v>
      </c>
    </row>
    <row r="729" spans="1:7" s="25" customFormat="1" ht="12">
      <c r="A729" s="392"/>
      <c r="B729" s="9"/>
      <c r="C729" s="10"/>
      <c r="D729" s="4"/>
      <c r="E729" s="8"/>
      <c r="F729" s="23"/>
      <c r="G729" s="24" t="str">
        <f t="shared" si="10"/>
        <v> </v>
      </c>
    </row>
    <row r="730" spans="1:7" s="25" customFormat="1" ht="12">
      <c r="A730" s="392"/>
      <c r="B730" s="9"/>
      <c r="C730" s="10"/>
      <c r="D730" s="4"/>
      <c r="E730" s="8"/>
      <c r="F730" s="23"/>
      <c r="G730" s="24" t="str">
        <f t="shared" si="10"/>
        <v> </v>
      </c>
    </row>
    <row r="731" spans="1:7" s="25" customFormat="1" ht="12">
      <c r="A731" s="392"/>
      <c r="B731" s="9"/>
      <c r="C731" s="10"/>
      <c r="D731" s="4"/>
      <c r="E731" s="8"/>
      <c r="F731" s="23"/>
      <c r="G731" s="24" t="str">
        <f t="shared" si="10"/>
        <v> </v>
      </c>
    </row>
    <row r="732" spans="1:7" s="25" customFormat="1" ht="12">
      <c r="A732" s="392"/>
      <c r="B732" s="9"/>
      <c r="C732" s="10"/>
      <c r="D732" s="4"/>
      <c r="E732" s="8"/>
      <c r="F732" s="23"/>
      <c r="G732" s="24" t="str">
        <f t="shared" si="10"/>
        <v> </v>
      </c>
    </row>
    <row r="733" spans="1:7" s="25" customFormat="1" ht="12">
      <c r="A733" s="392"/>
      <c r="B733" s="9"/>
      <c r="C733" s="10"/>
      <c r="D733" s="4"/>
      <c r="E733" s="8"/>
      <c r="F733" s="23"/>
      <c r="G733" s="24" t="str">
        <f t="shared" si="10"/>
        <v> </v>
      </c>
    </row>
    <row r="734" spans="1:7" s="25" customFormat="1" ht="12">
      <c r="A734" s="392"/>
      <c r="B734" s="9"/>
      <c r="C734" s="10"/>
      <c r="D734" s="4"/>
      <c r="E734" s="8"/>
      <c r="F734" s="23"/>
      <c r="G734" s="24" t="str">
        <f t="shared" si="10"/>
        <v> </v>
      </c>
    </row>
    <row r="735" spans="1:7" s="25" customFormat="1" ht="12">
      <c r="A735" s="392"/>
      <c r="B735" s="9"/>
      <c r="C735" s="10"/>
      <c r="D735" s="4"/>
      <c r="E735" s="8"/>
      <c r="F735" s="23"/>
      <c r="G735" s="24" t="str">
        <f t="shared" si="10"/>
        <v> </v>
      </c>
    </row>
    <row r="736" spans="1:7" s="25" customFormat="1" ht="12">
      <c r="A736" s="392"/>
      <c r="B736" s="9"/>
      <c r="C736" s="10"/>
      <c r="D736" s="4"/>
      <c r="E736" s="8"/>
      <c r="F736" s="23"/>
      <c r="G736" s="24" t="str">
        <f t="shared" si="10"/>
        <v> </v>
      </c>
    </row>
    <row r="737" spans="1:7" s="25" customFormat="1" ht="12">
      <c r="A737" s="392"/>
      <c r="B737" s="9"/>
      <c r="C737" s="10"/>
      <c r="D737" s="4"/>
      <c r="E737" s="8"/>
      <c r="F737" s="23"/>
      <c r="G737" s="24" t="str">
        <f t="shared" si="10"/>
        <v> </v>
      </c>
    </row>
    <row r="738" spans="1:7" s="25" customFormat="1" ht="12">
      <c r="A738" s="392"/>
      <c r="B738" s="9"/>
      <c r="C738" s="10"/>
      <c r="D738" s="4"/>
      <c r="E738" s="8"/>
      <c r="F738" s="23"/>
      <c r="G738" s="24" t="str">
        <f t="shared" si="10"/>
        <v> </v>
      </c>
    </row>
    <row r="739" spans="1:7" s="25" customFormat="1" ht="12">
      <c r="A739" s="392"/>
      <c r="B739" s="9"/>
      <c r="C739" s="10"/>
      <c r="D739" s="4"/>
      <c r="E739" s="8"/>
      <c r="F739" s="23"/>
      <c r="G739" s="24" t="str">
        <f t="shared" si="10"/>
        <v> </v>
      </c>
    </row>
    <row r="740" spans="1:7" s="25" customFormat="1" ht="12">
      <c r="A740" s="392"/>
      <c r="B740" s="9"/>
      <c r="C740" s="10"/>
      <c r="D740" s="4"/>
      <c r="E740" s="8"/>
      <c r="F740" s="23"/>
      <c r="G740" s="24" t="str">
        <f aca="true" t="shared" si="11" ref="G740:G803">IF(AND(E740&gt;0,F740&gt;0),ROUND(E740*F740,0)," ")</f>
        <v> </v>
      </c>
    </row>
    <row r="741" spans="1:7" s="25" customFormat="1" ht="12">
      <c r="A741" s="392"/>
      <c r="B741" s="9"/>
      <c r="C741" s="10"/>
      <c r="D741" s="4"/>
      <c r="E741" s="8"/>
      <c r="F741" s="23"/>
      <c r="G741" s="24" t="str">
        <f t="shared" si="11"/>
        <v> </v>
      </c>
    </row>
    <row r="742" spans="1:7" s="25" customFormat="1" ht="12">
      <c r="A742" s="392"/>
      <c r="B742" s="9"/>
      <c r="C742" s="10"/>
      <c r="D742" s="4"/>
      <c r="E742" s="8"/>
      <c r="F742" s="23"/>
      <c r="G742" s="24" t="str">
        <f t="shared" si="11"/>
        <v> </v>
      </c>
    </row>
    <row r="743" spans="1:7" s="25" customFormat="1" ht="12">
      <c r="A743" s="392"/>
      <c r="B743" s="9"/>
      <c r="C743" s="10"/>
      <c r="D743" s="4"/>
      <c r="E743" s="8"/>
      <c r="F743" s="23"/>
      <c r="G743" s="24" t="str">
        <f t="shared" si="11"/>
        <v> </v>
      </c>
    </row>
    <row r="744" spans="1:7" s="25" customFormat="1" ht="12">
      <c r="A744" s="392"/>
      <c r="B744" s="9"/>
      <c r="C744" s="10"/>
      <c r="D744" s="4"/>
      <c r="E744" s="8"/>
      <c r="F744" s="23"/>
      <c r="G744" s="24" t="str">
        <f t="shared" si="11"/>
        <v> </v>
      </c>
    </row>
    <row r="745" spans="1:7" s="25" customFormat="1" ht="12">
      <c r="A745" s="392"/>
      <c r="B745" s="9"/>
      <c r="C745" s="10"/>
      <c r="D745" s="4"/>
      <c r="E745" s="8"/>
      <c r="F745" s="23"/>
      <c r="G745" s="24" t="str">
        <f t="shared" si="11"/>
        <v> </v>
      </c>
    </row>
    <row r="746" spans="1:7" s="25" customFormat="1" ht="12">
      <c r="A746" s="392"/>
      <c r="B746" s="9"/>
      <c r="C746" s="10"/>
      <c r="D746" s="4"/>
      <c r="E746" s="8"/>
      <c r="F746" s="23"/>
      <c r="G746" s="24" t="str">
        <f t="shared" si="11"/>
        <v> </v>
      </c>
    </row>
    <row r="747" spans="1:7" s="25" customFormat="1" ht="12">
      <c r="A747" s="392"/>
      <c r="B747" s="9"/>
      <c r="C747" s="10"/>
      <c r="D747" s="4"/>
      <c r="E747" s="8"/>
      <c r="F747" s="23"/>
      <c r="G747" s="24" t="str">
        <f t="shared" si="11"/>
        <v> </v>
      </c>
    </row>
    <row r="748" spans="1:7" s="25" customFormat="1" ht="12">
      <c r="A748" s="392"/>
      <c r="B748" s="9"/>
      <c r="C748" s="10"/>
      <c r="D748" s="4"/>
      <c r="E748" s="8"/>
      <c r="F748" s="23"/>
      <c r="G748" s="24" t="str">
        <f t="shared" si="11"/>
        <v> </v>
      </c>
    </row>
    <row r="749" spans="1:7" s="25" customFormat="1" ht="12">
      <c r="A749" s="392"/>
      <c r="B749" s="9"/>
      <c r="C749" s="10"/>
      <c r="D749" s="4"/>
      <c r="E749" s="8"/>
      <c r="F749" s="23"/>
      <c r="G749" s="24" t="str">
        <f t="shared" si="11"/>
        <v> </v>
      </c>
    </row>
    <row r="750" spans="1:7" s="25" customFormat="1" ht="12">
      <c r="A750" s="392"/>
      <c r="B750" s="9"/>
      <c r="C750" s="10"/>
      <c r="D750" s="4"/>
      <c r="E750" s="8"/>
      <c r="F750" s="23"/>
      <c r="G750" s="24" t="str">
        <f t="shared" si="11"/>
        <v> </v>
      </c>
    </row>
    <row r="751" spans="1:7" s="25" customFormat="1" ht="12">
      <c r="A751" s="392"/>
      <c r="B751" s="9"/>
      <c r="C751" s="10"/>
      <c r="D751" s="4"/>
      <c r="E751" s="8"/>
      <c r="F751" s="23"/>
      <c r="G751" s="24" t="str">
        <f t="shared" si="11"/>
        <v> </v>
      </c>
    </row>
    <row r="752" spans="1:7" s="25" customFormat="1" ht="12">
      <c r="A752" s="392"/>
      <c r="B752" s="9"/>
      <c r="C752" s="10"/>
      <c r="D752" s="4"/>
      <c r="E752" s="8"/>
      <c r="F752" s="23"/>
      <c r="G752" s="24" t="str">
        <f t="shared" si="11"/>
        <v> </v>
      </c>
    </row>
    <row r="753" spans="1:7" s="25" customFormat="1" ht="12">
      <c r="A753" s="392"/>
      <c r="B753" s="9"/>
      <c r="C753" s="10"/>
      <c r="D753" s="4"/>
      <c r="E753" s="8"/>
      <c r="F753" s="23"/>
      <c r="G753" s="24" t="str">
        <f t="shared" si="11"/>
        <v> </v>
      </c>
    </row>
    <row r="754" spans="1:7" s="25" customFormat="1" ht="12">
      <c r="A754" s="392"/>
      <c r="B754" s="9"/>
      <c r="C754" s="10"/>
      <c r="D754" s="4"/>
      <c r="E754" s="8"/>
      <c r="F754" s="23"/>
      <c r="G754" s="24" t="str">
        <f t="shared" si="11"/>
        <v> </v>
      </c>
    </row>
    <row r="755" spans="1:7" s="25" customFormat="1" ht="12">
      <c r="A755" s="392"/>
      <c r="B755" s="9"/>
      <c r="C755" s="10"/>
      <c r="D755" s="4"/>
      <c r="E755" s="8"/>
      <c r="F755" s="23"/>
      <c r="G755" s="24" t="str">
        <f t="shared" si="11"/>
        <v> </v>
      </c>
    </row>
    <row r="756" spans="1:7" s="25" customFormat="1" ht="12">
      <c r="A756" s="392"/>
      <c r="B756" s="9"/>
      <c r="C756" s="10"/>
      <c r="D756" s="4"/>
      <c r="E756" s="8"/>
      <c r="F756" s="23"/>
      <c r="G756" s="24" t="str">
        <f t="shared" si="11"/>
        <v> </v>
      </c>
    </row>
    <row r="757" spans="1:7" s="25" customFormat="1" ht="12">
      <c r="A757" s="392"/>
      <c r="B757" s="9"/>
      <c r="C757" s="10"/>
      <c r="D757" s="4"/>
      <c r="E757" s="8"/>
      <c r="F757" s="23"/>
      <c r="G757" s="24" t="str">
        <f t="shared" si="11"/>
        <v> </v>
      </c>
    </row>
    <row r="758" spans="1:7" s="25" customFormat="1" ht="12">
      <c r="A758" s="392"/>
      <c r="B758" s="9"/>
      <c r="C758" s="10"/>
      <c r="D758" s="4"/>
      <c r="E758" s="8"/>
      <c r="F758" s="23"/>
      <c r="G758" s="24" t="str">
        <f t="shared" si="11"/>
        <v> </v>
      </c>
    </row>
    <row r="759" spans="1:7" s="25" customFormat="1" ht="12">
      <c r="A759" s="392"/>
      <c r="B759" s="9"/>
      <c r="C759" s="10"/>
      <c r="D759" s="4"/>
      <c r="E759" s="8"/>
      <c r="F759" s="23"/>
      <c r="G759" s="24" t="str">
        <f t="shared" si="11"/>
        <v> </v>
      </c>
    </row>
    <row r="760" spans="1:7" s="25" customFormat="1" ht="12">
      <c r="A760" s="392"/>
      <c r="B760" s="9"/>
      <c r="C760" s="10"/>
      <c r="D760" s="4"/>
      <c r="E760" s="8"/>
      <c r="F760" s="23"/>
      <c r="G760" s="24" t="str">
        <f t="shared" si="11"/>
        <v> </v>
      </c>
    </row>
    <row r="761" spans="1:7" s="25" customFormat="1" ht="12">
      <c r="A761" s="392"/>
      <c r="B761" s="9"/>
      <c r="C761" s="10"/>
      <c r="D761" s="4"/>
      <c r="E761" s="8"/>
      <c r="F761" s="23"/>
      <c r="G761" s="24" t="str">
        <f t="shared" si="11"/>
        <v> </v>
      </c>
    </row>
    <row r="762" spans="1:7" s="25" customFormat="1" ht="12">
      <c r="A762" s="392"/>
      <c r="B762" s="9"/>
      <c r="C762" s="10"/>
      <c r="D762" s="4"/>
      <c r="E762" s="8"/>
      <c r="F762" s="23"/>
      <c r="G762" s="24" t="str">
        <f t="shared" si="11"/>
        <v> </v>
      </c>
    </row>
    <row r="763" spans="1:7" s="25" customFormat="1" ht="12">
      <c r="A763" s="392"/>
      <c r="B763" s="9"/>
      <c r="C763" s="10"/>
      <c r="D763" s="4"/>
      <c r="E763" s="8"/>
      <c r="F763" s="23"/>
      <c r="G763" s="24" t="str">
        <f t="shared" si="11"/>
        <v> </v>
      </c>
    </row>
    <row r="764" spans="1:7" s="25" customFormat="1" ht="12">
      <c r="A764" s="392"/>
      <c r="B764" s="9"/>
      <c r="C764" s="10"/>
      <c r="D764" s="4"/>
      <c r="E764" s="8"/>
      <c r="F764" s="23"/>
      <c r="G764" s="24" t="str">
        <f t="shared" si="11"/>
        <v> </v>
      </c>
    </row>
    <row r="765" spans="1:7" s="25" customFormat="1" ht="12">
      <c r="A765" s="392"/>
      <c r="B765" s="9"/>
      <c r="C765" s="10"/>
      <c r="D765" s="4"/>
      <c r="E765" s="8"/>
      <c r="F765" s="23"/>
      <c r="G765" s="24" t="str">
        <f t="shared" si="11"/>
        <v> </v>
      </c>
    </row>
    <row r="766" spans="1:7" s="25" customFormat="1" ht="12">
      <c r="A766" s="392"/>
      <c r="B766" s="9"/>
      <c r="C766" s="10"/>
      <c r="D766" s="4"/>
      <c r="E766" s="8"/>
      <c r="F766" s="23"/>
      <c r="G766" s="24" t="str">
        <f t="shared" si="11"/>
        <v> </v>
      </c>
    </row>
    <row r="767" spans="1:7" s="25" customFormat="1" ht="12">
      <c r="A767" s="392"/>
      <c r="B767" s="9"/>
      <c r="C767" s="10"/>
      <c r="D767" s="4"/>
      <c r="E767" s="8"/>
      <c r="F767" s="23"/>
      <c r="G767" s="24" t="str">
        <f t="shared" si="11"/>
        <v> </v>
      </c>
    </row>
    <row r="768" spans="1:7" s="25" customFormat="1" ht="12">
      <c r="A768" s="392"/>
      <c r="B768" s="9"/>
      <c r="C768" s="10"/>
      <c r="D768" s="4"/>
      <c r="E768" s="8"/>
      <c r="F768" s="23"/>
      <c r="G768" s="24" t="str">
        <f t="shared" si="11"/>
        <v> </v>
      </c>
    </row>
    <row r="769" spans="1:7" s="25" customFormat="1" ht="12">
      <c r="A769" s="392"/>
      <c r="B769" s="9"/>
      <c r="C769" s="10"/>
      <c r="D769" s="4"/>
      <c r="E769" s="8"/>
      <c r="F769" s="23"/>
      <c r="G769" s="24" t="str">
        <f t="shared" si="11"/>
        <v> </v>
      </c>
    </row>
    <row r="770" spans="1:7" s="25" customFormat="1" ht="12">
      <c r="A770" s="392"/>
      <c r="B770" s="9"/>
      <c r="C770" s="10"/>
      <c r="D770" s="4"/>
      <c r="E770" s="8"/>
      <c r="F770" s="23"/>
      <c r="G770" s="24" t="str">
        <f t="shared" si="11"/>
        <v> </v>
      </c>
    </row>
    <row r="771" spans="1:7" s="25" customFormat="1" ht="12">
      <c r="A771" s="392"/>
      <c r="B771" s="9"/>
      <c r="C771" s="10"/>
      <c r="D771" s="4"/>
      <c r="E771" s="8"/>
      <c r="F771" s="23"/>
      <c r="G771" s="24" t="str">
        <f t="shared" si="11"/>
        <v> </v>
      </c>
    </row>
    <row r="772" spans="1:7" s="25" customFormat="1" ht="12">
      <c r="A772" s="392"/>
      <c r="B772" s="9"/>
      <c r="C772" s="10"/>
      <c r="D772" s="4"/>
      <c r="E772" s="8"/>
      <c r="F772" s="23"/>
      <c r="G772" s="24" t="str">
        <f t="shared" si="11"/>
        <v> </v>
      </c>
    </row>
    <row r="773" spans="1:7" s="25" customFormat="1" ht="12">
      <c r="A773" s="392"/>
      <c r="B773" s="9"/>
      <c r="C773" s="10"/>
      <c r="D773" s="4"/>
      <c r="E773" s="8"/>
      <c r="F773" s="23"/>
      <c r="G773" s="24" t="str">
        <f t="shared" si="11"/>
        <v> </v>
      </c>
    </row>
    <row r="774" spans="1:7" s="25" customFormat="1" ht="12">
      <c r="A774" s="392"/>
      <c r="B774" s="9"/>
      <c r="C774" s="10"/>
      <c r="D774" s="4"/>
      <c r="E774" s="8"/>
      <c r="F774" s="23"/>
      <c r="G774" s="24" t="str">
        <f t="shared" si="11"/>
        <v> </v>
      </c>
    </row>
    <row r="775" spans="1:7" s="25" customFormat="1" ht="12">
      <c r="A775" s="392"/>
      <c r="B775" s="9"/>
      <c r="C775" s="10"/>
      <c r="D775" s="4"/>
      <c r="E775" s="8"/>
      <c r="F775" s="23"/>
      <c r="G775" s="24" t="str">
        <f t="shared" si="11"/>
        <v> </v>
      </c>
    </row>
    <row r="776" spans="1:7" s="25" customFormat="1" ht="12">
      <c r="A776" s="392"/>
      <c r="B776" s="9"/>
      <c r="C776" s="10"/>
      <c r="D776" s="4"/>
      <c r="E776" s="8"/>
      <c r="F776" s="23"/>
      <c r="G776" s="24" t="str">
        <f t="shared" si="11"/>
        <v> </v>
      </c>
    </row>
    <row r="777" spans="1:7" s="25" customFormat="1" ht="12">
      <c r="A777" s="392"/>
      <c r="B777" s="9"/>
      <c r="C777" s="10"/>
      <c r="D777" s="4"/>
      <c r="E777" s="8"/>
      <c r="F777" s="23"/>
      <c r="G777" s="24" t="str">
        <f t="shared" si="11"/>
        <v> </v>
      </c>
    </row>
    <row r="778" spans="1:7" s="25" customFormat="1" ht="12">
      <c r="A778" s="392"/>
      <c r="B778" s="9"/>
      <c r="C778" s="10"/>
      <c r="D778" s="4"/>
      <c r="E778" s="8"/>
      <c r="F778" s="23"/>
      <c r="G778" s="24" t="str">
        <f t="shared" si="11"/>
        <v> </v>
      </c>
    </row>
    <row r="779" spans="1:7" s="25" customFormat="1" ht="12">
      <c r="A779" s="392"/>
      <c r="B779" s="9"/>
      <c r="C779" s="10"/>
      <c r="D779" s="4"/>
      <c r="E779" s="8"/>
      <c r="F779" s="23"/>
      <c r="G779" s="24" t="str">
        <f t="shared" si="11"/>
        <v> </v>
      </c>
    </row>
    <row r="780" spans="1:7" s="25" customFormat="1" ht="12">
      <c r="A780" s="392"/>
      <c r="B780" s="9"/>
      <c r="C780" s="10"/>
      <c r="D780" s="4"/>
      <c r="E780" s="8"/>
      <c r="F780" s="23"/>
      <c r="G780" s="24" t="str">
        <f t="shared" si="11"/>
        <v> </v>
      </c>
    </row>
    <row r="781" spans="1:7" s="25" customFormat="1" ht="12">
      <c r="A781" s="392"/>
      <c r="B781" s="9"/>
      <c r="C781" s="10"/>
      <c r="D781" s="4"/>
      <c r="E781" s="8"/>
      <c r="F781" s="23"/>
      <c r="G781" s="24" t="str">
        <f t="shared" si="11"/>
        <v> </v>
      </c>
    </row>
    <row r="782" spans="1:7" s="25" customFormat="1" ht="12">
      <c r="A782" s="392"/>
      <c r="B782" s="9"/>
      <c r="C782" s="10"/>
      <c r="D782" s="4"/>
      <c r="E782" s="8"/>
      <c r="F782" s="23"/>
      <c r="G782" s="24" t="str">
        <f t="shared" si="11"/>
        <v> </v>
      </c>
    </row>
    <row r="783" spans="1:7" s="25" customFormat="1" ht="12">
      <c r="A783" s="392"/>
      <c r="B783" s="9"/>
      <c r="C783" s="10"/>
      <c r="D783" s="4"/>
      <c r="E783" s="8"/>
      <c r="F783" s="23"/>
      <c r="G783" s="24" t="str">
        <f t="shared" si="11"/>
        <v> </v>
      </c>
    </row>
    <row r="784" spans="1:7" s="25" customFormat="1" ht="12">
      <c r="A784" s="392"/>
      <c r="B784" s="9"/>
      <c r="C784" s="10"/>
      <c r="D784" s="4"/>
      <c r="E784" s="8"/>
      <c r="F784" s="23"/>
      <c r="G784" s="24" t="str">
        <f t="shared" si="11"/>
        <v> </v>
      </c>
    </row>
    <row r="785" spans="1:7" s="25" customFormat="1" ht="12">
      <c r="A785" s="392"/>
      <c r="B785" s="9"/>
      <c r="C785" s="10"/>
      <c r="D785" s="4"/>
      <c r="E785" s="8"/>
      <c r="F785" s="23"/>
      <c r="G785" s="24" t="str">
        <f t="shared" si="11"/>
        <v> </v>
      </c>
    </row>
    <row r="786" spans="1:7" s="25" customFormat="1" ht="12">
      <c r="A786" s="392"/>
      <c r="B786" s="9"/>
      <c r="C786" s="10"/>
      <c r="D786" s="4"/>
      <c r="E786" s="8"/>
      <c r="F786" s="23"/>
      <c r="G786" s="24" t="str">
        <f t="shared" si="11"/>
        <v> </v>
      </c>
    </row>
    <row r="787" spans="1:7" s="25" customFormat="1" ht="12">
      <c r="A787" s="392"/>
      <c r="B787" s="9"/>
      <c r="C787" s="10"/>
      <c r="D787" s="4"/>
      <c r="E787" s="8"/>
      <c r="F787" s="23"/>
      <c r="G787" s="24" t="str">
        <f t="shared" si="11"/>
        <v> </v>
      </c>
    </row>
    <row r="788" spans="1:7" s="25" customFormat="1" ht="12">
      <c r="A788" s="392"/>
      <c r="B788" s="9"/>
      <c r="C788" s="10"/>
      <c r="D788" s="4"/>
      <c r="E788" s="8"/>
      <c r="F788" s="23"/>
      <c r="G788" s="24" t="str">
        <f t="shared" si="11"/>
        <v> </v>
      </c>
    </row>
    <row r="789" spans="1:7" s="25" customFormat="1" ht="12">
      <c r="A789" s="392"/>
      <c r="B789" s="9"/>
      <c r="C789" s="10"/>
      <c r="D789" s="4"/>
      <c r="E789" s="8"/>
      <c r="F789" s="23"/>
      <c r="G789" s="24" t="str">
        <f t="shared" si="11"/>
        <v> </v>
      </c>
    </row>
    <row r="790" spans="1:7" s="25" customFormat="1" ht="12">
      <c r="A790" s="392"/>
      <c r="B790" s="9"/>
      <c r="C790" s="10"/>
      <c r="D790" s="4"/>
      <c r="E790" s="8"/>
      <c r="F790" s="23"/>
      <c r="G790" s="24" t="str">
        <f t="shared" si="11"/>
        <v> </v>
      </c>
    </row>
    <row r="791" spans="1:7" s="25" customFormat="1" ht="12">
      <c r="A791" s="392"/>
      <c r="B791" s="9"/>
      <c r="C791" s="10"/>
      <c r="D791" s="4"/>
      <c r="E791" s="8"/>
      <c r="F791" s="23"/>
      <c r="G791" s="24" t="str">
        <f t="shared" si="11"/>
        <v> </v>
      </c>
    </row>
    <row r="792" spans="1:7" s="25" customFormat="1" ht="12">
      <c r="A792" s="392"/>
      <c r="B792" s="9"/>
      <c r="C792" s="10"/>
      <c r="D792" s="4"/>
      <c r="E792" s="8"/>
      <c r="F792" s="23"/>
      <c r="G792" s="24" t="str">
        <f t="shared" si="11"/>
        <v> </v>
      </c>
    </row>
    <row r="793" spans="1:7" s="25" customFormat="1" ht="12">
      <c r="A793" s="392"/>
      <c r="B793" s="9"/>
      <c r="C793" s="10"/>
      <c r="D793" s="4"/>
      <c r="E793" s="8"/>
      <c r="F793" s="23"/>
      <c r="G793" s="24" t="str">
        <f t="shared" si="11"/>
        <v> </v>
      </c>
    </row>
    <row r="794" spans="1:7" s="25" customFormat="1" ht="12">
      <c r="A794" s="392"/>
      <c r="B794" s="9"/>
      <c r="C794" s="10"/>
      <c r="D794" s="4"/>
      <c r="E794" s="8"/>
      <c r="F794" s="23"/>
      <c r="G794" s="24" t="str">
        <f t="shared" si="11"/>
        <v> </v>
      </c>
    </row>
    <row r="795" spans="1:7" s="25" customFormat="1" ht="12">
      <c r="A795" s="392"/>
      <c r="B795" s="9"/>
      <c r="C795" s="10"/>
      <c r="D795" s="4"/>
      <c r="E795" s="8"/>
      <c r="F795" s="23"/>
      <c r="G795" s="24" t="str">
        <f t="shared" si="11"/>
        <v> </v>
      </c>
    </row>
    <row r="796" spans="1:7" s="25" customFormat="1" ht="12">
      <c r="A796" s="392"/>
      <c r="B796" s="9"/>
      <c r="C796" s="10"/>
      <c r="D796" s="4"/>
      <c r="E796" s="8"/>
      <c r="F796" s="23"/>
      <c r="G796" s="24" t="str">
        <f t="shared" si="11"/>
        <v> </v>
      </c>
    </row>
    <row r="797" spans="1:7" s="25" customFormat="1" ht="12">
      <c r="A797" s="392"/>
      <c r="B797" s="9"/>
      <c r="C797" s="10"/>
      <c r="D797" s="4"/>
      <c r="E797" s="8"/>
      <c r="F797" s="23"/>
      <c r="G797" s="24" t="str">
        <f t="shared" si="11"/>
        <v> </v>
      </c>
    </row>
    <row r="798" spans="1:7" s="25" customFormat="1" ht="12">
      <c r="A798" s="392"/>
      <c r="B798" s="9"/>
      <c r="C798" s="10"/>
      <c r="D798" s="4"/>
      <c r="E798" s="8"/>
      <c r="F798" s="23"/>
      <c r="G798" s="24" t="str">
        <f t="shared" si="11"/>
        <v> </v>
      </c>
    </row>
    <row r="799" spans="1:7" s="25" customFormat="1" ht="12">
      <c r="A799" s="392"/>
      <c r="B799" s="9"/>
      <c r="C799" s="10"/>
      <c r="D799" s="4"/>
      <c r="E799" s="8"/>
      <c r="F799" s="23"/>
      <c r="G799" s="24" t="str">
        <f t="shared" si="11"/>
        <v> </v>
      </c>
    </row>
    <row r="800" spans="1:7" s="25" customFormat="1" ht="12">
      <c r="A800" s="392"/>
      <c r="B800" s="9"/>
      <c r="C800" s="10"/>
      <c r="D800" s="4"/>
      <c r="E800" s="8"/>
      <c r="F800" s="23"/>
      <c r="G800" s="24" t="str">
        <f t="shared" si="11"/>
        <v> </v>
      </c>
    </row>
    <row r="801" spans="1:7" s="25" customFormat="1" ht="12">
      <c r="A801" s="392"/>
      <c r="B801" s="9"/>
      <c r="C801" s="10"/>
      <c r="D801" s="4"/>
      <c r="E801" s="8"/>
      <c r="F801" s="23"/>
      <c r="G801" s="24" t="str">
        <f t="shared" si="11"/>
        <v> </v>
      </c>
    </row>
    <row r="802" spans="1:7" s="25" customFormat="1" ht="12">
      <c r="A802" s="392"/>
      <c r="B802" s="9"/>
      <c r="C802" s="10"/>
      <c r="D802" s="4"/>
      <c r="E802" s="8"/>
      <c r="F802" s="23"/>
      <c r="G802" s="24" t="str">
        <f t="shared" si="11"/>
        <v> </v>
      </c>
    </row>
    <row r="803" spans="1:7" s="25" customFormat="1" ht="12">
      <c r="A803" s="392"/>
      <c r="B803" s="9"/>
      <c r="C803" s="10"/>
      <c r="D803" s="4"/>
      <c r="E803" s="8"/>
      <c r="F803" s="23"/>
      <c r="G803" s="24" t="str">
        <f t="shared" si="11"/>
        <v> </v>
      </c>
    </row>
    <row r="804" spans="1:7" s="25" customFormat="1" ht="12">
      <c r="A804" s="392"/>
      <c r="B804" s="9"/>
      <c r="C804" s="10"/>
      <c r="D804" s="4"/>
      <c r="E804" s="8"/>
      <c r="F804" s="23"/>
      <c r="G804" s="24" t="str">
        <f>IF(AND(E804&gt;0,F804&gt;0),ROUND(E804*F804,0)," ")</f>
        <v> </v>
      </c>
    </row>
    <row r="805" spans="1:7" s="25" customFormat="1" ht="12.75">
      <c r="A805" s="198"/>
      <c r="B805" s="9"/>
      <c r="C805" s="10"/>
      <c r="D805" s="4"/>
      <c r="E805" s="8"/>
      <c r="F805" s="23"/>
      <c r="G805" s="24" t="str">
        <f>IF(AND(E805&gt;0,F805&gt;0),ROUND(E805*F805,0)," ")</f>
        <v> </v>
      </c>
    </row>
    <row r="806" spans="1:7" s="25" customFormat="1" ht="12.75">
      <c r="A806" s="198"/>
      <c r="B806" s="9"/>
      <c r="C806" s="14"/>
      <c r="D806" s="4"/>
      <c r="E806" s="8"/>
      <c r="F806" s="23"/>
      <c r="G806" s="24" t="str">
        <f>IF(AND(E806&gt;0,F806&gt;0),ROUND(E806*F806,0)," ")</f>
        <v> </v>
      </c>
    </row>
    <row r="807" spans="1:7" s="25" customFormat="1" ht="12.75">
      <c r="A807" s="198"/>
      <c r="B807" s="9"/>
      <c r="C807" s="14"/>
      <c r="D807" s="4"/>
      <c r="E807" s="8"/>
      <c r="F807" s="23"/>
      <c r="G807" s="24" t="str">
        <f>IF(AND(E807&gt;0,F807&gt;0),ROUND(E807*F807,0)," ")</f>
        <v> </v>
      </c>
    </row>
    <row r="808" spans="1:7" s="25" customFormat="1" ht="12.75">
      <c r="A808" s="198"/>
      <c r="B808" s="14"/>
      <c r="C808" s="14"/>
      <c r="D808" s="4"/>
      <c r="E808" s="8"/>
      <c r="F808" s="23"/>
      <c r="G808" s="24" t="str">
        <f>IF(AND(E808&gt;0,F808&gt;0),ROUND(E808*F808,0)," ")</f>
        <v> </v>
      </c>
    </row>
    <row r="809" spans="1:7" s="25" customFormat="1" ht="12.75">
      <c r="A809" s="198"/>
      <c r="B809" s="14"/>
      <c r="C809" s="14"/>
      <c r="D809" s="14"/>
      <c r="E809" s="14"/>
      <c r="F809" s="14"/>
      <c r="G809" s="17"/>
    </row>
    <row r="810" spans="1:7" s="25" customFormat="1" ht="12.75">
      <c r="A810" s="198"/>
      <c r="B810" s="14"/>
      <c r="C810" s="14"/>
      <c r="D810" s="14"/>
      <c r="E810" s="14"/>
      <c r="F810" s="14"/>
      <c r="G810" s="14"/>
    </row>
    <row r="811" spans="1:7" s="25" customFormat="1" ht="12.75">
      <c r="A811" s="198"/>
      <c r="B811" s="14"/>
      <c r="C811" s="14"/>
      <c r="D811" s="14"/>
      <c r="E811" s="14"/>
      <c r="F811" s="14"/>
      <c r="G811" s="14"/>
    </row>
    <row r="812" spans="1:7" s="25" customFormat="1" ht="12.75">
      <c r="A812" s="198"/>
      <c r="B812" s="14"/>
      <c r="C812" s="14"/>
      <c r="D812" s="14"/>
      <c r="E812" s="14"/>
      <c r="F812" s="14"/>
      <c r="G812" s="14"/>
    </row>
    <row r="813" spans="1:7" s="25" customFormat="1" ht="12.75">
      <c r="A813" s="198"/>
      <c r="B813" s="14"/>
      <c r="C813" s="14"/>
      <c r="D813" s="14"/>
      <c r="E813" s="14"/>
      <c r="F813" s="14"/>
      <c r="G813" s="14"/>
    </row>
    <row r="814" spans="1:7" s="25" customFormat="1" ht="12.75">
      <c r="A814" s="198"/>
      <c r="B814" s="14"/>
      <c r="C814" s="14"/>
      <c r="D814" s="14"/>
      <c r="E814" s="14"/>
      <c r="F814" s="14"/>
      <c r="G814" s="14"/>
    </row>
    <row r="815" spans="1:7" s="25" customFormat="1" ht="12.75">
      <c r="A815" s="198"/>
      <c r="B815" s="14"/>
      <c r="C815" s="14"/>
      <c r="D815" s="14"/>
      <c r="E815" s="14"/>
      <c r="F815" s="14"/>
      <c r="G815" s="14"/>
    </row>
    <row r="816" spans="1:7" s="25" customFormat="1" ht="12.75">
      <c r="A816" s="198"/>
      <c r="B816" s="14"/>
      <c r="C816" s="14"/>
      <c r="D816" s="14"/>
      <c r="E816" s="14"/>
      <c r="F816" s="14"/>
      <c r="G816" s="14"/>
    </row>
    <row r="817" spans="1:7" s="25" customFormat="1" ht="12.75">
      <c r="A817" s="198"/>
      <c r="B817" s="14"/>
      <c r="C817" s="14"/>
      <c r="D817" s="14"/>
      <c r="E817" s="14"/>
      <c r="F817" s="14"/>
      <c r="G817" s="14"/>
    </row>
    <row r="818" spans="1:7" s="25" customFormat="1" ht="12.75">
      <c r="A818" s="198"/>
      <c r="B818" s="14"/>
      <c r="C818" s="14"/>
      <c r="D818" s="14"/>
      <c r="E818" s="14"/>
      <c r="F818" s="14"/>
      <c r="G818" s="14"/>
    </row>
    <row r="819" spans="1:7" s="25" customFormat="1" ht="12.75">
      <c r="A819" s="198"/>
      <c r="B819" s="14"/>
      <c r="C819" s="14"/>
      <c r="D819" s="14"/>
      <c r="E819" s="14"/>
      <c r="F819" s="14"/>
      <c r="G819" s="14"/>
    </row>
    <row r="820" spans="1:7" s="25" customFormat="1" ht="12.75">
      <c r="A820" s="198"/>
      <c r="B820" s="14"/>
      <c r="C820" s="14"/>
      <c r="D820" s="14"/>
      <c r="E820" s="14"/>
      <c r="F820" s="14"/>
      <c r="G820" s="14"/>
    </row>
    <row r="821" spans="1:7" s="25" customFormat="1" ht="12.75">
      <c r="A821" s="198"/>
      <c r="B821" s="14"/>
      <c r="C821" s="14"/>
      <c r="D821" s="14"/>
      <c r="E821" s="14"/>
      <c r="F821" s="14"/>
      <c r="G821" s="14"/>
    </row>
    <row r="822" spans="1:7" s="25" customFormat="1" ht="12.75">
      <c r="A822" s="198"/>
      <c r="B822" s="14"/>
      <c r="C822" s="14"/>
      <c r="D822" s="14"/>
      <c r="E822" s="14"/>
      <c r="F822" s="14"/>
      <c r="G822" s="14"/>
    </row>
    <row r="823" spans="1:7" s="25" customFormat="1" ht="12.75">
      <c r="A823" s="198"/>
      <c r="B823" s="14"/>
      <c r="C823" s="14"/>
      <c r="D823" s="14"/>
      <c r="E823" s="14"/>
      <c r="F823" s="14"/>
      <c r="G823" s="14"/>
    </row>
    <row r="824" spans="1:7" s="25" customFormat="1" ht="12.75">
      <c r="A824" s="198"/>
      <c r="B824" s="14"/>
      <c r="C824" s="14"/>
      <c r="D824" s="14"/>
      <c r="E824" s="14"/>
      <c r="F824" s="14"/>
      <c r="G824" s="14"/>
    </row>
    <row r="825" spans="1:7" s="25" customFormat="1" ht="12.75">
      <c r="A825" s="198"/>
      <c r="B825" s="14"/>
      <c r="C825" s="14"/>
      <c r="D825" s="14"/>
      <c r="E825" s="14"/>
      <c r="F825" s="14"/>
      <c r="G825" s="14"/>
    </row>
    <row r="826" spans="1:7" s="25" customFormat="1" ht="12.75">
      <c r="A826" s="198"/>
      <c r="B826" s="14"/>
      <c r="C826" s="14"/>
      <c r="D826" s="14"/>
      <c r="E826" s="14"/>
      <c r="F826" s="14"/>
      <c r="G826" s="14"/>
    </row>
    <row r="827" spans="1:7" s="25" customFormat="1" ht="12.75">
      <c r="A827" s="198"/>
      <c r="B827" s="14"/>
      <c r="C827" s="14"/>
      <c r="D827" s="14"/>
      <c r="E827" s="14"/>
      <c r="F827" s="14"/>
      <c r="G827" s="14"/>
    </row>
    <row r="828" spans="1:7" s="25" customFormat="1" ht="12.75">
      <c r="A828" s="198"/>
      <c r="B828" s="14"/>
      <c r="C828" s="14"/>
      <c r="D828" s="14"/>
      <c r="E828" s="14"/>
      <c r="F828" s="14"/>
      <c r="G828" s="14"/>
    </row>
    <row r="829" spans="1:7" s="25" customFormat="1" ht="12.75">
      <c r="A829" s="198"/>
      <c r="B829" s="14"/>
      <c r="C829" s="14"/>
      <c r="D829" s="14"/>
      <c r="E829" s="14"/>
      <c r="F829" s="14"/>
      <c r="G829" s="14"/>
    </row>
    <row r="830" spans="1:8" s="25" customFormat="1" ht="12.75">
      <c r="A830" s="198"/>
      <c r="B830" s="14"/>
      <c r="C830" s="14"/>
      <c r="D830" s="14"/>
      <c r="E830" s="14"/>
      <c r="F830" s="14"/>
      <c r="G830" s="14"/>
      <c r="H830" s="14"/>
    </row>
    <row r="831" spans="1:8" s="25" customFormat="1" ht="12.75">
      <c r="A831" s="198"/>
      <c r="B831" s="14"/>
      <c r="C831" s="14"/>
      <c r="D831" s="14"/>
      <c r="E831" s="14"/>
      <c r="F831" s="14"/>
      <c r="G831" s="14"/>
      <c r="H831" s="14"/>
    </row>
    <row r="832" spans="1:8" s="25" customFormat="1" ht="12.75">
      <c r="A832" s="198"/>
      <c r="B832" s="14"/>
      <c r="C832" s="14"/>
      <c r="D832" s="14"/>
      <c r="E832" s="14"/>
      <c r="F832" s="14"/>
      <c r="G832" s="14"/>
      <c r="H832" s="14"/>
    </row>
    <row r="833" spans="1:8" s="25" customFormat="1" ht="12.75">
      <c r="A833" s="198"/>
      <c r="B833" s="14"/>
      <c r="C833" s="14"/>
      <c r="D833" s="14"/>
      <c r="E833" s="14"/>
      <c r="F833" s="14"/>
      <c r="G833" s="14"/>
      <c r="H833" s="14"/>
    </row>
    <row r="834" spans="1:8" s="25" customFormat="1" ht="12.75">
      <c r="A834" s="198"/>
      <c r="B834" s="14"/>
      <c r="C834" s="14"/>
      <c r="D834" s="14"/>
      <c r="E834" s="14"/>
      <c r="F834" s="14"/>
      <c r="G834" s="14"/>
      <c r="H834" s="14"/>
    </row>
    <row r="835" spans="1:8" s="25" customFormat="1" ht="12.75">
      <c r="A835" s="198"/>
      <c r="B835" s="14"/>
      <c r="C835" s="14"/>
      <c r="D835" s="14"/>
      <c r="E835" s="14"/>
      <c r="F835" s="14"/>
      <c r="G835" s="14"/>
      <c r="H835" s="14"/>
    </row>
    <row r="836" spans="1:8" s="25" customFormat="1" ht="12.75">
      <c r="A836" s="198"/>
      <c r="B836" s="14"/>
      <c r="C836" s="14"/>
      <c r="D836" s="14"/>
      <c r="E836" s="14"/>
      <c r="F836" s="14"/>
      <c r="G836" s="14"/>
      <c r="H836" s="14"/>
    </row>
    <row r="837" spans="1:8" s="25" customFormat="1" ht="12.75">
      <c r="A837" s="198"/>
      <c r="B837" s="14"/>
      <c r="C837" s="14"/>
      <c r="D837" s="14"/>
      <c r="E837" s="14"/>
      <c r="F837" s="14"/>
      <c r="G837" s="14"/>
      <c r="H837" s="14"/>
    </row>
    <row r="838" spans="1:8" s="25" customFormat="1" ht="12.75">
      <c r="A838" s="198"/>
      <c r="B838" s="14"/>
      <c r="C838" s="14"/>
      <c r="D838" s="14"/>
      <c r="E838" s="14"/>
      <c r="F838" s="14"/>
      <c r="G838" s="14"/>
      <c r="H838" s="14"/>
    </row>
    <row r="839" spans="1:8" s="25" customFormat="1" ht="12.75">
      <c r="A839" s="198"/>
      <c r="B839" s="14"/>
      <c r="C839" s="14"/>
      <c r="D839" s="14"/>
      <c r="E839" s="14"/>
      <c r="F839" s="14"/>
      <c r="G839" s="14"/>
      <c r="H839" s="14"/>
    </row>
    <row r="840" spans="1:8" s="25" customFormat="1" ht="12.75">
      <c r="A840" s="198"/>
      <c r="B840" s="14"/>
      <c r="C840" s="14"/>
      <c r="D840" s="14"/>
      <c r="E840" s="14"/>
      <c r="F840" s="14"/>
      <c r="G840" s="14"/>
      <c r="H840" s="14"/>
    </row>
    <row r="841" spans="1:8" s="25" customFormat="1" ht="12.75">
      <c r="A841" s="198"/>
      <c r="B841" s="14"/>
      <c r="C841" s="14"/>
      <c r="D841" s="14"/>
      <c r="E841" s="14"/>
      <c r="F841" s="14"/>
      <c r="G841" s="14"/>
      <c r="H841" s="14"/>
    </row>
    <row r="842" spans="1:8" s="25" customFormat="1" ht="12.75">
      <c r="A842" s="198"/>
      <c r="B842" s="14"/>
      <c r="C842" s="14"/>
      <c r="D842" s="14"/>
      <c r="E842" s="14"/>
      <c r="F842" s="14"/>
      <c r="G842" s="14"/>
      <c r="H842" s="14"/>
    </row>
    <row r="843" spans="1:8" s="25" customFormat="1" ht="12.75">
      <c r="A843" s="198"/>
      <c r="B843" s="14"/>
      <c r="C843" s="14"/>
      <c r="D843" s="14"/>
      <c r="E843" s="14"/>
      <c r="F843" s="14"/>
      <c r="G843" s="14"/>
      <c r="H843" s="14"/>
    </row>
    <row r="844" spans="1:8" s="25" customFormat="1" ht="12.75">
      <c r="A844" s="198"/>
      <c r="B844" s="14"/>
      <c r="C844" s="14"/>
      <c r="D844" s="14"/>
      <c r="E844" s="14"/>
      <c r="F844" s="14"/>
      <c r="G844" s="14"/>
      <c r="H844" s="14"/>
    </row>
    <row r="845" spans="1:8" s="25" customFormat="1" ht="12.75">
      <c r="A845" s="198"/>
      <c r="B845" s="14"/>
      <c r="C845" s="14"/>
      <c r="D845" s="14"/>
      <c r="E845" s="14"/>
      <c r="F845" s="14"/>
      <c r="G845" s="14"/>
      <c r="H845" s="14"/>
    </row>
    <row r="846" spans="1:8" s="25" customFormat="1" ht="12.75">
      <c r="A846" s="198"/>
      <c r="B846" s="14"/>
      <c r="C846" s="14"/>
      <c r="D846" s="14"/>
      <c r="E846" s="14"/>
      <c r="F846" s="14"/>
      <c r="G846" s="14"/>
      <c r="H846" s="14"/>
    </row>
    <row r="847" spans="1:8" s="25" customFormat="1" ht="12.75">
      <c r="A847" s="198"/>
      <c r="B847" s="14"/>
      <c r="C847" s="14"/>
      <c r="D847" s="14"/>
      <c r="E847" s="14"/>
      <c r="F847" s="14"/>
      <c r="G847" s="14"/>
      <c r="H847" s="14"/>
    </row>
    <row r="848" spans="1:8" s="25" customFormat="1" ht="12.75">
      <c r="A848" s="198"/>
      <c r="B848" s="14"/>
      <c r="C848" s="14"/>
      <c r="D848" s="14"/>
      <c r="E848" s="14"/>
      <c r="F848" s="14"/>
      <c r="G848" s="14"/>
      <c r="H848" s="14"/>
    </row>
    <row r="849" spans="1:8" s="25" customFormat="1" ht="12.75">
      <c r="A849" s="198"/>
      <c r="B849" s="14"/>
      <c r="C849" s="14"/>
      <c r="D849" s="14"/>
      <c r="E849" s="14"/>
      <c r="F849" s="14"/>
      <c r="G849" s="14"/>
      <c r="H849" s="14"/>
    </row>
    <row r="850" spans="1:8" s="25" customFormat="1" ht="12.75">
      <c r="A850" s="198"/>
      <c r="B850" s="14"/>
      <c r="C850" s="14"/>
      <c r="D850" s="14"/>
      <c r="E850" s="14"/>
      <c r="F850" s="14"/>
      <c r="G850" s="14"/>
      <c r="H850" s="14"/>
    </row>
    <row r="851" spans="1:8" s="5" customFormat="1" ht="12.75">
      <c r="A851" s="393"/>
      <c r="B851"/>
      <c r="C851"/>
      <c r="D851"/>
      <c r="E851"/>
      <c r="F851"/>
      <c r="G851"/>
      <c r="H851"/>
    </row>
    <row r="852" spans="1:8" s="5" customFormat="1" ht="12.75">
      <c r="A852" s="393"/>
      <c r="B852"/>
      <c r="C852"/>
      <c r="D852"/>
      <c r="E852"/>
      <c r="F852"/>
      <c r="G852"/>
      <c r="H852"/>
    </row>
    <row r="853" spans="1:8" s="5" customFormat="1" ht="12.75">
      <c r="A853" s="393"/>
      <c r="B853"/>
      <c r="C853"/>
      <c r="D853"/>
      <c r="E853"/>
      <c r="F853"/>
      <c r="G853"/>
      <c r="H853"/>
    </row>
    <row r="854" spans="1:8" s="5" customFormat="1" ht="12.75">
      <c r="A854" s="393"/>
      <c r="B854"/>
      <c r="C854"/>
      <c r="D854"/>
      <c r="E854"/>
      <c r="F854"/>
      <c r="G854"/>
      <c r="H854"/>
    </row>
    <row r="855" spans="1:8" s="5" customFormat="1" ht="12.75">
      <c r="A855" s="393"/>
      <c r="B855"/>
      <c r="C855"/>
      <c r="D855"/>
      <c r="E855"/>
      <c r="F855"/>
      <c r="G855"/>
      <c r="H855"/>
    </row>
    <row r="856" spans="1:8" s="5" customFormat="1" ht="12.75">
      <c r="A856" s="393"/>
      <c r="B856"/>
      <c r="C856"/>
      <c r="D856"/>
      <c r="E856"/>
      <c r="F856"/>
      <c r="G856"/>
      <c r="H856"/>
    </row>
    <row r="857" spans="1:8" s="5" customFormat="1" ht="12.75">
      <c r="A857" s="393"/>
      <c r="B857"/>
      <c r="C857"/>
      <c r="D857"/>
      <c r="E857"/>
      <c r="F857"/>
      <c r="G857"/>
      <c r="H857"/>
    </row>
    <row r="858" spans="1:8" s="5" customFormat="1" ht="12.75">
      <c r="A858" s="393"/>
      <c r="B858"/>
      <c r="C858"/>
      <c r="D858"/>
      <c r="E858"/>
      <c r="F858"/>
      <c r="G858"/>
      <c r="H858"/>
    </row>
    <row r="859" spans="1:8" s="5" customFormat="1" ht="12.75">
      <c r="A859" s="393"/>
      <c r="B859"/>
      <c r="C859"/>
      <c r="D859"/>
      <c r="E859"/>
      <c r="F859"/>
      <c r="G859"/>
      <c r="H859"/>
    </row>
    <row r="860" spans="1:8" s="5" customFormat="1" ht="12.75">
      <c r="A860" s="393"/>
      <c r="B860"/>
      <c r="C860"/>
      <c r="D860"/>
      <c r="E860"/>
      <c r="F860"/>
      <c r="G860"/>
      <c r="H860"/>
    </row>
    <row r="861" spans="1:8" s="5" customFormat="1" ht="12.75">
      <c r="A861" s="393"/>
      <c r="B861"/>
      <c r="C861"/>
      <c r="D861"/>
      <c r="E861"/>
      <c r="F861"/>
      <c r="G861"/>
      <c r="H861"/>
    </row>
    <row r="862" spans="1:8" s="5" customFormat="1" ht="12.75">
      <c r="A862" s="393"/>
      <c r="B862"/>
      <c r="C862"/>
      <c r="D862"/>
      <c r="E862"/>
      <c r="F862"/>
      <c r="G862"/>
      <c r="H862"/>
    </row>
    <row r="863" spans="1:8" s="5" customFormat="1" ht="12.75">
      <c r="A863" s="393"/>
      <c r="B863"/>
      <c r="C863"/>
      <c r="D863"/>
      <c r="E863"/>
      <c r="F863"/>
      <c r="G863"/>
      <c r="H863"/>
    </row>
    <row r="864" spans="1:8" s="5" customFormat="1" ht="12.75">
      <c r="A864" s="393"/>
      <c r="B864"/>
      <c r="C864"/>
      <c r="D864"/>
      <c r="E864"/>
      <c r="F864"/>
      <c r="G864"/>
      <c r="H864"/>
    </row>
    <row r="865" spans="1:8" s="5" customFormat="1" ht="12.75">
      <c r="A865" s="393"/>
      <c r="B865"/>
      <c r="C865"/>
      <c r="D865"/>
      <c r="E865"/>
      <c r="F865"/>
      <c r="G865"/>
      <c r="H865"/>
    </row>
    <row r="866" spans="1:8" s="5" customFormat="1" ht="12.75">
      <c r="A866" s="393"/>
      <c r="B866"/>
      <c r="C866"/>
      <c r="D866"/>
      <c r="E866"/>
      <c r="F866"/>
      <c r="G866"/>
      <c r="H866"/>
    </row>
    <row r="867" spans="1:8" s="5" customFormat="1" ht="12.75">
      <c r="A867" s="393"/>
      <c r="B867"/>
      <c r="C867"/>
      <c r="D867"/>
      <c r="E867"/>
      <c r="F867"/>
      <c r="G867"/>
      <c r="H867"/>
    </row>
    <row r="868" spans="1:8" s="5" customFormat="1" ht="12.75">
      <c r="A868" s="393"/>
      <c r="B868"/>
      <c r="C868"/>
      <c r="D868"/>
      <c r="E868"/>
      <c r="F868"/>
      <c r="G868"/>
      <c r="H868"/>
    </row>
    <row r="869" spans="1:8" s="5" customFormat="1" ht="12.75">
      <c r="A869" s="393"/>
      <c r="B869"/>
      <c r="C869"/>
      <c r="D869"/>
      <c r="E869"/>
      <c r="F869"/>
      <c r="G869"/>
      <c r="H869"/>
    </row>
    <row r="870" spans="1:8" s="5" customFormat="1" ht="12.75">
      <c r="A870" s="393"/>
      <c r="B870"/>
      <c r="C870"/>
      <c r="D870"/>
      <c r="E870"/>
      <c r="F870"/>
      <c r="G870"/>
      <c r="H870"/>
    </row>
    <row r="871" spans="1:8" s="5" customFormat="1" ht="12.75">
      <c r="A871" s="393"/>
      <c r="B871"/>
      <c r="C871"/>
      <c r="D871"/>
      <c r="E871"/>
      <c r="F871"/>
      <c r="G871"/>
      <c r="H871"/>
    </row>
    <row r="872" spans="1:8" s="5" customFormat="1" ht="12.75">
      <c r="A872" s="393"/>
      <c r="B872"/>
      <c r="C872"/>
      <c r="D872"/>
      <c r="E872"/>
      <c r="F872"/>
      <c r="G872"/>
      <c r="H872"/>
    </row>
    <row r="873" spans="1:8" s="5" customFormat="1" ht="12.75">
      <c r="A873" s="393"/>
      <c r="B873"/>
      <c r="C873"/>
      <c r="D873"/>
      <c r="E873"/>
      <c r="F873"/>
      <c r="G873"/>
      <c r="H873"/>
    </row>
    <row r="874" spans="1:8" s="5" customFormat="1" ht="12.75">
      <c r="A874" s="393"/>
      <c r="B874"/>
      <c r="C874"/>
      <c r="D874"/>
      <c r="E874"/>
      <c r="F874"/>
      <c r="G874"/>
      <c r="H874"/>
    </row>
    <row r="875" spans="1:8" s="5" customFormat="1" ht="12.75">
      <c r="A875" s="393"/>
      <c r="B875"/>
      <c r="C875"/>
      <c r="D875"/>
      <c r="E875"/>
      <c r="F875"/>
      <c r="G875"/>
      <c r="H875"/>
    </row>
    <row r="876" spans="1:8" s="5" customFormat="1" ht="12.75">
      <c r="A876" s="393"/>
      <c r="B876"/>
      <c r="C876"/>
      <c r="D876"/>
      <c r="E876"/>
      <c r="F876"/>
      <c r="G876"/>
      <c r="H876"/>
    </row>
    <row r="877" spans="1:8" s="5" customFormat="1" ht="12.75">
      <c r="A877" s="393"/>
      <c r="B877"/>
      <c r="C877"/>
      <c r="D877"/>
      <c r="E877"/>
      <c r="F877"/>
      <c r="G877"/>
      <c r="H877"/>
    </row>
    <row r="878" spans="1:8" s="5" customFormat="1" ht="12.75">
      <c r="A878" s="393"/>
      <c r="B878"/>
      <c r="C878"/>
      <c r="D878"/>
      <c r="E878"/>
      <c r="F878"/>
      <c r="G878"/>
      <c r="H878"/>
    </row>
    <row r="879" spans="1:8" s="5" customFormat="1" ht="12.75">
      <c r="A879" s="393"/>
      <c r="B879"/>
      <c r="C879"/>
      <c r="D879"/>
      <c r="E879"/>
      <c r="F879"/>
      <c r="G879"/>
      <c r="H879"/>
    </row>
    <row r="880" spans="1:8" s="5" customFormat="1" ht="12.75">
      <c r="A880" s="393"/>
      <c r="B880"/>
      <c r="C880"/>
      <c r="D880"/>
      <c r="E880"/>
      <c r="F880"/>
      <c r="G880"/>
      <c r="H880"/>
    </row>
    <row r="881" spans="1:8" s="5" customFormat="1" ht="12.75">
      <c r="A881" s="393"/>
      <c r="B881"/>
      <c r="C881"/>
      <c r="D881"/>
      <c r="E881"/>
      <c r="F881"/>
      <c r="G881"/>
      <c r="H881"/>
    </row>
    <row r="882" spans="1:8" s="5" customFormat="1" ht="12.75">
      <c r="A882" s="393"/>
      <c r="B882"/>
      <c r="C882"/>
      <c r="D882"/>
      <c r="E882"/>
      <c r="F882"/>
      <c r="G882"/>
      <c r="H882"/>
    </row>
    <row r="883" spans="1:8" s="5" customFormat="1" ht="12.75">
      <c r="A883" s="393"/>
      <c r="B883"/>
      <c r="C883"/>
      <c r="D883"/>
      <c r="E883"/>
      <c r="F883"/>
      <c r="G883"/>
      <c r="H883"/>
    </row>
  </sheetData>
  <sheetProtection/>
  <mergeCells count="4">
    <mergeCell ref="A1:E1"/>
    <mergeCell ref="F1:G1"/>
    <mergeCell ref="A2:G2"/>
    <mergeCell ref="F3:G3"/>
  </mergeCells>
  <printOptions gridLines="1"/>
  <pageMargins left="0.5118110236220472" right="0.31496062992125984" top="0.984251968503937" bottom="0.7874015748031497" header="0.3937007874015748" footer="0.2755905511811024"/>
  <pageSetup horizontalDpi="600" verticalDpi="600" orientation="landscape" paperSize="9" r:id="rId1"/>
  <headerFooter alignWithMargins="0">
    <oddFooter>&amp;LVyklizení sklepních kójí &amp;C&amp;P / &amp;N&amp;ROpravy a údržba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746"/>
  <sheetViews>
    <sheetView zoomScalePageLayoutView="0" workbookViewId="0" topLeftCell="A43">
      <selection activeCell="G61" sqref="G61:G68"/>
    </sheetView>
  </sheetViews>
  <sheetFormatPr defaultColWidth="9.00390625" defaultRowHeight="12.75"/>
  <cols>
    <col min="1" max="1" width="3.875" style="105" customWidth="1"/>
    <col min="2" max="2" width="6.25390625" style="106" customWidth="1"/>
    <col min="3" max="3" width="10.625" style="107" customWidth="1"/>
    <col min="4" max="4" width="50.25390625" style="108" customWidth="1"/>
    <col min="5" max="5" width="4.875" style="107" customWidth="1"/>
    <col min="6" max="6" width="10.125" style="109" customWidth="1"/>
    <col min="7" max="7" width="10.25390625" style="109" customWidth="1"/>
    <col min="8" max="8" width="11.25390625" style="110" customWidth="1"/>
    <col min="9" max="9" width="9.875" style="110" customWidth="1"/>
    <col min="10" max="10" width="11.875" style="110" customWidth="1"/>
    <col min="11" max="11" width="8.875" style="111" customWidth="1"/>
    <col min="12" max="12" width="8.625" style="111" customWidth="1"/>
    <col min="13" max="16384" width="9.125" style="87" customWidth="1"/>
  </cols>
  <sheetData>
    <row r="1" ht="18">
      <c r="A1" s="112" t="s">
        <v>1059</v>
      </c>
    </row>
    <row r="2" ht="15.75">
      <c r="A2" s="575" t="s">
        <v>1336</v>
      </c>
    </row>
    <row r="4" spans="1:12" ht="36">
      <c r="A4" s="542" t="s">
        <v>571</v>
      </c>
      <c r="B4" s="543" t="s">
        <v>572</v>
      </c>
      <c r="C4" s="543" t="s">
        <v>294</v>
      </c>
      <c r="D4" s="543" t="s">
        <v>573</v>
      </c>
      <c r="E4" s="543" t="s">
        <v>295</v>
      </c>
      <c r="F4" s="544" t="s">
        <v>42</v>
      </c>
      <c r="G4" s="544" t="s">
        <v>574</v>
      </c>
      <c r="H4" s="545" t="s">
        <v>40</v>
      </c>
      <c r="I4" s="545" t="s">
        <v>1342</v>
      </c>
      <c r="J4" s="545" t="s">
        <v>298</v>
      </c>
      <c r="K4" s="546" t="s">
        <v>299</v>
      </c>
      <c r="L4" s="546" t="s">
        <v>300</v>
      </c>
    </row>
    <row r="5" spans="1:12" s="88" customFormat="1" ht="12.75">
      <c r="A5" s="547"/>
      <c r="B5" s="548"/>
      <c r="C5" s="549"/>
      <c r="D5" s="550"/>
      <c r="E5" s="549"/>
      <c r="F5" s="551"/>
      <c r="G5" s="552"/>
      <c r="H5" s="553">
        <f>H7+H28+H36+H39+H47+H50+H63+H66</f>
        <v>0</v>
      </c>
      <c r="I5" s="553">
        <f>I7+I28+I36+I39+I47+I50+I63+I66</f>
        <v>0</v>
      </c>
      <c r="J5" s="553">
        <f>J7+J28+J36+J39+J47+J50+J63+J66</f>
        <v>0</v>
      </c>
      <c r="K5" s="554"/>
      <c r="L5" s="551">
        <f>L7+L28+L36+L39+L47+L50+L63+L66</f>
        <v>50.90762875</v>
      </c>
    </row>
    <row r="6" spans="1:12" s="89" customFormat="1" ht="12.75">
      <c r="A6" s="555"/>
      <c r="B6" s="556"/>
      <c r="C6" s="557"/>
      <c r="D6" s="558"/>
      <c r="E6" s="557"/>
      <c r="F6" s="559"/>
      <c r="G6" s="560"/>
      <c r="H6" s="561"/>
      <c r="I6" s="561"/>
      <c r="J6" s="561"/>
      <c r="K6" s="562"/>
      <c r="L6" s="559"/>
    </row>
    <row r="7" spans="1:12" s="89" customFormat="1" ht="12.75">
      <c r="A7" s="563" t="s">
        <v>570</v>
      </c>
      <c r="B7" s="564" t="s">
        <v>570</v>
      </c>
      <c r="C7" s="565" t="s">
        <v>1268</v>
      </c>
      <c r="D7" s="566" t="s">
        <v>1337</v>
      </c>
      <c r="E7" s="565" t="s">
        <v>570</v>
      </c>
      <c r="F7" s="551" t="s">
        <v>570</v>
      </c>
      <c r="G7" s="552"/>
      <c r="H7" s="553">
        <f>SUM(H8:H26)</f>
        <v>0</v>
      </c>
      <c r="I7" s="553">
        <f>SUM(I8:I26)</f>
        <v>0</v>
      </c>
      <c r="J7" s="553">
        <f>ROUND(SUM(J8:J26),2)</f>
        <v>0</v>
      </c>
      <c r="K7" s="554">
        <v>0</v>
      </c>
      <c r="L7" s="551">
        <f>SUM(L8:L26)</f>
        <v>0.001375</v>
      </c>
    </row>
    <row r="8" spans="1:12" s="89" customFormat="1" ht="12.75">
      <c r="A8" s="567" t="s">
        <v>1268</v>
      </c>
      <c r="B8" s="568" t="s">
        <v>1622</v>
      </c>
      <c r="C8" s="569" t="s">
        <v>1623</v>
      </c>
      <c r="D8" s="570" t="s">
        <v>1624</v>
      </c>
      <c r="E8" s="569" t="s">
        <v>1269</v>
      </c>
      <c r="F8" s="571">
        <v>157.5</v>
      </c>
      <c r="G8" s="572"/>
      <c r="H8" s="573">
        <f aca="true" t="shared" si="0" ref="H8:H26">IF(B8="MAT",0,F8*G8)</f>
        <v>0</v>
      </c>
      <c r="I8" s="573">
        <f aca="true" t="shared" si="1" ref="I8:I26">IF(B8="MAT",F8*G8,0)</f>
        <v>0</v>
      </c>
      <c r="J8" s="573">
        <f aca="true" t="shared" si="2" ref="J8:J26">ROUND(F8*G8,2)</f>
        <v>0</v>
      </c>
      <c r="K8" s="574">
        <v>0</v>
      </c>
      <c r="L8" s="571">
        <f aca="true" t="shared" si="3" ref="L8:L26">K8*F8</f>
        <v>0</v>
      </c>
    </row>
    <row r="9" spans="1:12" s="89" customFormat="1" ht="24">
      <c r="A9" s="567" t="s">
        <v>1270</v>
      </c>
      <c r="B9" s="568" t="s">
        <v>1622</v>
      </c>
      <c r="C9" s="569" t="s">
        <v>1625</v>
      </c>
      <c r="D9" s="570" t="s">
        <v>1626</v>
      </c>
      <c r="E9" s="569" t="s">
        <v>1269</v>
      </c>
      <c r="F9" s="571">
        <v>110</v>
      </c>
      <c r="G9" s="572"/>
      <c r="H9" s="573">
        <f t="shared" si="0"/>
        <v>0</v>
      </c>
      <c r="I9" s="573">
        <f t="shared" si="1"/>
        <v>0</v>
      </c>
      <c r="J9" s="573">
        <f t="shared" si="2"/>
        <v>0</v>
      </c>
      <c r="K9" s="574">
        <v>0</v>
      </c>
      <c r="L9" s="571">
        <f t="shared" si="3"/>
        <v>0</v>
      </c>
    </row>
    <row r="10" spans="1:12" s="89" customFormat="1" ht="24">
      <c r="A10" s="567" t="s">
        <v>1271</v>
      </c>
      <c r="B10" s="568" t="s">
        <v>1622</v>
      </c>
      <c r="C10" s="569" t="s">
        <v>1627</v>
      </c>
      <c r="D10" s="570" t="s">
        <v>1628</v>
      </c>
      <c r="E10" s="569" t="s">
        <v>1269</v>
      </c>
      <c r="F10" s="571">
        <v>47.5</v>
      </c>
      <c r="G10" s="572"/>
      <c r="H10" s="573">
        <f t="shared" si="0"/>
        <v>0</v>
      </c>
      <c r="I10" s="573">
        <f t="shared" si="1"/>
        <v>0</v>
      </c>
      <c r="J10" s="573">
        <f t="shared" si="2"/>
        <v>0</v>
      </c>
      <c r="K10" s="574">
        <v>0</v>
      </c>
      <c r="L10" s="571">
        <f t="shared" si="3"/>
        <v>0</v>
      </c>
    </row>
    <row r="11" spans="1:12" s="89" customFormat="1" ht="24">
      <c r="A11" s="567" t="s">
        <v>1272</v>
      </c>
      <c r="B11" s="568" t="s">
        <v>1622</v>
      </c>
      <c r="C11" s="569" t="s">
        <v>1629</v>
      </c>
      <c r="D11" s="570" t="s">
        <v>1630</v>
      </c>
      <c r="E11" s="569" t="s">
        <v>1269</v>
      </c>
      <c r="F11" s="571">
        <v>47.5</v>
      </c>
      <c r="G11" s="572"/>
      <c r="H11" s="573">
        <f t="shared" si="0"/>
        <v>0</v>
      </c>
      <c r="I11" s="573">
        <f t="shared" si="1"/>
        <v>0</v>
      </c>
      <c r="J11" s="573">
        <f t="shared" si="2"/>
        <v>0</v>
      </c>
      <c r="K11" s="574">
        <v>0</v>
      </c>
      <c r="L11" s="571">
        <f t="shared" si="3"/>
        <v>0</v>
      </c>
    </row>
    <row r="12" spans="1:12" s="89" customFormat="1" ht="12.75">
      <c r="A12" s="567" t="s">
        <v>1273</v>
      </c>
      <c r="B12" s="568" t="s">
        <v>1622</v>
      </c>
      <c r="C12" s="569" t="s">
        <v>1631</v>
      </c>
      <c r="D12" s="570" t="s">
        <v>1632</v>
      </c>
      <c r="E12" s="569" t="s">
        <v>1269</v>
      </c>
      <c r="F12" s="571">
        <v>110</v>
      </c>
      <c r="G12" s="572"/>
      <c r="H12" s="573">
        <f t="shared" si="0"/>
        <v>0</v>
      </c>
      <c r="I12" s="573">
        <f t="shared" si="1"/>
        <v>0</v>
      </c>
      <c r="J12" s="573">
        <f t="shared" si="2"/>
        <v>0</v>
      </c>
      <c r="K12" s="574">
        <v>0</v>
      </c>
      <c r="L12" s="571">
        <f t="shared" si="3"/>
        <v>0</v>
      </c>
    </row>
    <row r="13" spans="1:12" s="89" customFormat="1" ht="24">
      <c r="A13" s="567" t="s">
        <v>1274</v>
      </c>
      <c r="B13" s="568" t="s">
        <v>1633</v>
      </c>
      <c r="C13" s="569" t="s">
        <v>1634</v>
      </c>
      <c r="D13" s="570" t="s">
        <v>1635</v>
      </c>
      <c r="E13" s="569" t="s">
        <v>1275</v>
      </c>
      <c r="F13" s="571">
        <v>25</v>
      </c>
      <c r="G13" s="572"/>
      <c r="H13" s="573">
        <f t="shared" si="0"/>
        <v>0</v>
      </c>
      <c r="I13" s="573">
        <f t="shared" si="1"/>
        <v>0</v>
      </c>
      <c r="J13" s="573">
        <f t="shared" si="2"/>
        <v>0</v>
      </c>
      <c r="K13" s="574">
        <v>0</v>
      </c>
      <c r="L13" s="571">
        <f t="shared" si="3"/>
        <v>0</v>
      </c>
    </row>
    <row r="14" spans="1:12" s="89" customFormat="1" ht="12.75">
      <c r="A14" s="567" t="s">
        <v>1276</v>
      </c>
      <c r="B14" s="568" t="s">
        <v>1633</v>
      </c>
      <c r="C14" s="569" t="s">
        <v>1636</v>
      </c>
      <c r="D14" s="570" t="s">
        <v>1637</v>
      </c>
      <c r="E14" s="569" t="s">
        <v>1275</v>
      </c>
      <c r="F14" s="571">
        <v>7.5</v>
      </c>
      <c r="G14" s="572"/>
      <c r="H14" s="573">
        <f t="shared" si="0"/>
        <v>0</v>
      </c>
      <c r="I14" s="573">
        <f t="shared" si="1"/>
        <v>0</v>
      </c>
      <c r="J14" s="573">
        <f t="shared" si="2"/>
        <v>0</v>
      </c>
      <c r="K14" s="574">
        <v>0</v>
      </c>
      <c r="L14" s="571">
        <f t="shared" si="3"/>
        <v>0</v>
      </c>
    </row>
    <row r="15" spans="1:12" s="89" customFormat="1" ht="12.75">
      <c r="A15" s="567" t="s">
        <v>1278</v>
      </c>
      <c r="B15" s="568" t="s">
        <v>1633</v>
      </c>
      <c r="C15" s="569" t="s">
        <v>1638</v>
      </c>
      <c r="D15" s="570" t="s">
        <v>1639</v>
      </c>
      <c r="E15" s="569" t="s">
        <v>1275</v>
      </c>
      <c r="F15" s="571">
        <v>33.25</v>
      </c>
      <c r="G15" s="572"/>
      <c r="H15" s="573">
        <f t="shared" si="0"/>
        <v>0</v>
      </c>
      <c r="I15" s="573">
        <f t="shared" si="1"/>
        <v>0</v>
      </c>
      <c r="J15" s="573">
        <f t="shared" si="2"/>
        <v>0</v>
      </c>
      <c r="K15" s="574">
        <v>0</v>
      </c>
      <c r="L15" s="571">
        <f t="shared" si="3"/>
        <v>0</v>
      </c>
    </row>
    <row r="16" spans="1:12" s="89" customFormat="1" ht="24">
      <c r="A16" s="567" t="s">
        <v>1279</v>
      </c>
      <c r="B16" s="568" t="s">
        <v>1633</v>
      </c>
      <c r="C16" s="569" t="s">
        <v>1640</v>
      </c>
      <c r="D16" s="570" t="s">
        <v>1641</v>
      </c>
      <c r="E16" s="569" t="s">
        <v>1275</v>
      </c>
      <c r="F16" s="571">
        <v>166.25</v>
      </c>
      <c r="G16" s="572"/>
      <c r="H16" s="573">
        <f t="shared" si="0"/>
        <v>0</v>
      </c>
      <c r="I16" s="573">
        <f t="shared" si="1"/>
        <v>0</v>
      </c>
      <c r="J16" s="573">
        <f t="shared" si="2"/>
        <v>0</v>
      </c>
      <c r="K16" s="574">
        <v>0</v>
      </c>
      <c r="L16" s="571">
        <f t="shared" si="3"/>
        <v>0</v>
      </c>
    </row>
    <row r="17" spans="1:12" s="89" customFormat="1" ht="12.75">
      <c r="A17" s="567" t="s">
        <v>1280</v>
      </c>
      <c r="B17" s="568" t="s">
        <v>1633</v>
      </c>
      <c r="C17" s="569" t="s">
        <v>1642</v>
      </c>
      <c r="D17" s="570" t="s">
        <v>1643</v>
      </c>
      <c r="E17" s="569" t="s">
        <v>1275</v>
      </c>
      <c r="F17" s="571">
        <v>25</v>
      </c>
      <c r="G17" s="572"/>
      <c r="H17" s="573">
        <f t="shared" si="0"/>
        <v>0</v>
      </c>
      <c r="I17" s="573">
        <f t="shared" si="1"/>
        <v>0</v>
      </c>
      <c r="J17" s="573">
        <f t="shared" si="2"/>
        <v>0</v>
      </c>
      <c r="K17" s="574">
        <v>0</v>
      </c>
      <c r="L17" s="571">
        <f t="shared" si="3"/>
        <v>0</v>
      </c>
    </row>
    <row r="18" spans="1:12" s="89" customFormat="1" ht="12.75">
      <c r="A18" s="567" t="s">
        <v>1281</v>
      </c>
      <c r="B18" s="568" t="s">
        <v>1633</v>
      </c>
      <c r="C18" s="569" t="s">
        <v>1644</v>
      </c>
      <c r="D18" s="570" t="s">
        <v>1645</v>
      </c>
      <c r="E18" s="569" t="s">
        <v>1275</v>
      </c>
      <c r="F18" s="571">
        <v>8.25</v>
      </c>
      <c r="G18" s="572"/>
      <c r="H18" s="573">
        <f t="shared" si="0"/>
        <v>0</v>
      </c>
      <c r="I18" s="573">
        <f t="shared" si="1"/>
        <v>0</v>
      </c>
      <c r="J18" s="573">
        <f t="shared" si="2"/>
        <v>0</v>
      </c>
      <c r="K18" s="574">
        <v>0</v>
      </c>
      <c r="L18" s="571">
        <f t="shared" si="3"/>
        <v>0</v>
      </c>
    </row>
    <row r="19" spans="1:12" s="89" customFormat="1" ht="24">
      <c r="A19" s="567" t="s">
        <v>1283</v>
      </c>
      <c r="B19" s="568" t="s">
        <v>1646</v>
      </c>
      <c r="C19" s="569" t="s">
        <v>1647</v>
      </c>
      <c r="D19" s="570" t="s">
        <v>1648</v>
      </c>
      <c r="E19" s="569" t="s">
        <v>1269</v>
      </c>
      <c r="F19" s="571">
        <v>55</v>
      </c>
      <c r="G19" s="572"/>
      <c r="H19" s="573">
        <f t="shared" si="0"/>
        <v>0</v>
      </c>
      <c r="I19" s="573">
        <f t="shared" si="1"/>
        <v>0</v>
      </c>
      <c r="J19" s="573">
        <f t="shared" si="2"/>
        <v>0</v>
      </c>
      <c r="K19" s="574">
        <v>0</v>
      </c>
      <c r="L19" s="571">
        <f t="shared" si="3"/>
        <v>0</v>
      </c>
    </row>
    <row r="20" spans="1:12" s="89" customFormat="1" ht="12.75">
      <c r="A20" s="567" t="s">
        <v>1285</v>
      </c>
      <c r="B20" s="568" t="s">
        <v>1797</v>
      </c>
      <c r="C20" s="569" t="s">
        <v>1649</v>
      </c>
      <c r="D20" s="570" t="s">
        <v>1650</v>
      </c>
      <c r="E20" s="569" t="s">
        <v>1308</v>
      </c>
      <c r="F20" s="571">
        <v>1.375</v>
      </c>
      <c r="G20" s="572"/>
      <c r="H20" s="573">
        <f t="shared" si="0"/>
        <v>0</v>
      </c>
      <c r="I20" s="573">
        <f t="shared" si="1"/>
        <v>0</v>
      </c>
      <c r="J20" s="573">
        <f t="shared" si="2"/>
        <v>0</v>
      </c>
      <c r="K20" s="574">
        <v>0.001</v>
      </c>
      <c r="L20" s="571">
        <f t="shared" si="3"/>
        <v>0.001375</v>
      </c>
    </row>
    <row r="21" spans="1:12" s="89" customFormat="1" ht="12.75">
      <c r="A21" s="567" t="s">
        <v>1286</v>
      </c>
      <c r="B21" s="568" t="s">
        <v>1633</v>
      </c>
      <c r="C21" s="569" t="s">
        <v>1651</v>
      </c>
      <c r="D21" s="570" t="s">
        <v>1652</v>
      </c>
      <c r="E21" s="569" t="s">
        <v>1269</v>
      </c>
      <c r="F21" s="571">
        <v>55</v>
      </c>
      <c r="G21" s="572"/>
      <c r="H21" s="573">
        <f t="shared" si="0"/>
        <v>0</v>
      </c>
      <c r="I21" s="573">
        <f t="shared" si="1"/>
        <v>0</v>
      </c>
      <c r="J21" s="573">
        <f t="shared" si="2"/>
        <v>0</v>
      </c>
      <c r="K21" s="574">
        <v>0</v>
      </c>
      <c r="L21" s="571">
        <f t="shared" si="3"/>
        <v>0</v>
      </c>
    </row>
    <row r="22" spans="1:12" s="89" customFormat="1" ht="12.75">
      <c r="A22" s="567" t="s">
        <v>1287</v>
      </c>
      <c r="B22" s="568" t="s">
        <v>1633</v>
      </c>
      <c r="C22" s="569" t="s">
        <v>1653</v>
      </c>
      <c r="D22" s="570" t="s">
        <v>1654</v>
      </c>
      <c r="E22" s="569" t="s">
        <v>1269</v>
      </c>
      <c r="F22" s="571">
        <v>238</v>
      </c>
      <c r="G22" s="572"/>
      <c r="H22" s="573">
        <f t="shared" si="0"/>
        <v>0</v>
      </c>
      <c r="I22" s="573">
        <f t="shared" si="1"/>
        <v>0</v>
      </c>
      <c r="J22" s="573">
        <f t="shared" si="2"/>
        <v>0</v>
      </c>
      <c r="K22" s="574">
        <v>0</v>
      </c>
      <c r="L22" s="571">
        <f t="shared" si="3"/>
        <v>0</v>
      </c>
    </row>
    <row r="23" spans="1:12" s="89" customFormat="1" ht="24">
      <c r="A23" s="567" t="s">
        <v>1288</v>
      </c>
      <c r="B23" s="568" t="s">
        <v>1633</v>
      </c>
      <c r="C23" s="569" t="s">
        <v>1655</v>
      </c>
      <c r="D23" s="570" t="s">
        <v>1656</v>
      </c>
      <c r="E23" s="569" t="s">
        <v>1269</v>
      </c>
      <c r="F23" s="571">
        <v>55</v>
      </c>
      <c r="G23" s="572"/>
      <c r="H23" s="573">
        <f t="shared" si="0"/>
        <v>0</v>
      </c>
      <c r="I23" s="573">
        <f t="shared" si="1"/>
        <v>0</v>
      </c>
      <c r="J23" s="573">
        <f t="shared" si="2"/>
        <v>0</v>
      </c>
      <c r="K23" s="574">
        <v>0</v>
      </c>
      <c r="L23" s="571">
        <f t="shared" si="3"/>
        <v>0</v>
      </c>
    </row>
    <row r="24" spans="1:12" s="89" customFormat="1" ht="12.75">
      <c r="A24" s="567" t="s">
        <v>1289</v>
      </c>
      <c r="B24" s="568" t="s">
        <v>1633</v>
      </c>
      <c r="C24" s="569" t="s">
        <v>1657</v>
      </c>
      <c r="D24" s="570" t="s">
        <v>1658</v>
      </c>
      <c r="E24" s="569" t="s">
        <v>1275</v>
      </c>
      <c r="F24" s="571">
        <v>8.25</v>
      </c>
      <c r="G24" s="572"/>
      <c r="H24" s="573">
        <f t="shared" si="0"/>
        <v>0</v>
      </c>
      <c r="I24" s="573">
        <f t="shared" si="1"/>
        <v>0</v>
      </c>
      <c r="J24" s="573">
        <f t="shared" si="2"/>
        <v>0</v>
      </c>
      <c r="K24" s="574">
        <v>0</v>
      </c>
      <c r="L24" s="571">
        <f t="shared" si="3"/>
        <v>0</v>
      </c>
    </row>
    <row r="25" spans="1:12" s="89" customFormat="1" ht="24">
      <c r="A25" s="567" t="s">
        <v>1290</v>
      </c>
      <c r="B25" s="568" t="s">
        <v>1646</v>
      </c>
      <c r="C25" s="569" t="s">
        <v>1659</v>
      </c>
      <c r="D25" s="570" t="s">
        <v>1660</v>
      </c>
      <c r="E25" s="569" t="s">
        <v>1269</v>
      </c>
      <c r="F25" s="571">
        <v>55</v>
      </c>
      <c r="G25" s="572"/>
      <c r="H25" s="573">
        <f t="shared" si="0"/>
        <v>0</v>
      </c>
      <c r="I25" s="573">
        <f t="shared" si="1"/>
        <v>0</v>
      </c>
      <c r="J25" s="573">
        <f t="shared" si="2"/>
        <v>0</v>
      </c>
      <c r="K25" s="574">
        <v>0</v>
      </c>
      <c r="L25" s="571">
        <f t="shared" si="3"/>
        <v>0</v>
      </c>
    </row>
    <row r="26" spans="1:12" s="89" customFormat="1" ht="12.75">
      <c r="A26" s="567" t="s">
        <v>1291</v>
      </c>
      <c r="B26" s="568" t="s">
        <v>1646</v>
      </c>
      <c r="C26" s="569" t="s">
        <v>1661</v>
      </c>
      <c r="D26" s="570" t="s">
        <v>1662</v>
      </c>
      <c r="E26" s="569" t="s">
        <v>1269</v>
      </c>
      <c r="F26" s="571">
        <v>55</v>
      </c>
      <c r="G26" s="572"/>
      <c r="H26" s="573">
        <f t="shared" si="0"/>
        <v>0</v>
      </c>
      <c r="I26" s="573">
        <f t="shared" si="1"/>
        <v>0</v>
      </c>
      <c r="J26" s="573">
        <f t="shared" si="2"/>
        <v>0</v>
      </c>
      <c r="K26" s="574">
        <v>0</v>
      </c>
      <c r="L26" s="571">
        <f t="shared" si="3"/>
        <v>0</v>
      </c>
    </row>
    <row r="27" spans="1:12" s="89" customFormat="1" ht="12.75">
      <c r="A27" s="555"/>
      <c r="B27" s="556"/>
      <c r="C27" s="557"/>
      <c r="D27" s="721"/>
      <c r="E27" s="557"/>
      <c r="F27" s="734"/>
      <c r="G27" s="560"/>
      <c r="H27" s="561"/>
      <c r="I27" s="561"/>
      <c r="J27" s="561"/>
      <c r="K27" s="562"/>
      <c r="L27" s="559"/>
    </row>
    <row r="28" spans="1:12" s="89" customFormat="1" ht="12.75">
      <c r="A28" s="563" t="s">
        <v>570</v>
      </c>
      <c r="B28" s="564" t="s">
        <v>570</v>
      </c>
      <c r="C28" s="565" t="s">
        <v>1270</v>
      </c>
      <c r="D28" s="566" t="s">
        <v>1663</v>
      </c>
      <c r="E28" s="565" t="s">
        <v>570</v>
      </c>
      <c r="F28" s="735" t="s">
        <v>570</v>
      </c>
      <c r="G28" s="552"/>
      <c r="H28" s="553">
        <f>SUM(H29:H34)</f>
        <v>0</v>
      </c>
      <c r="I28" s="553">
        <f>SUM(I29:I34)</f>
        <v>0</v>
      </c>
      <c r="J28" s="553">
        <f>ROUND(SUM(J29:J34),2)</f>
        <v>0</v>
      </c>
      <c r="K28" s="554">
        <v>0</v>
      </c>
      <c r="L28" s="551">
        <f>SUM(L29:L34)</f>
        <v>7.17352055</v>
      </c>
    </row>
    <row r="29" spans="1:12" s="89" customFormat="1" ht="24">
      <c r="A29" s="567" t="s">
        <v>1292</v>
      </c>
      <c r="B29" s="568" t="s">
        <v>1664</v>
      </c>
      <c r="C29" s="569" t="s">
        <v>1665</v>
      </c>
      <c r="D29" s="570" t="s">
        <v>1666</v>
      </c>
      <c r="E29" s="569" t="s">
        <v>1275</v>
      </c>
      <c r="F29" s="571">
        <v>0.45</v>
      </c>
      <c r="G29" s="572"/>
      <c r="H29" s="573">
        <f aca="true" t="shared" si="4" ref="H29:H34">IF(B29="MAT",0,F29*G29)</f>
        <v>0</v>
      </c>
      <c r="I29" s="573">
        <f aca="true" t="shared" si="5" ref="I29:I34">IF(B29="MAT",F29*G29,0)</f>
        <v>0</v>
      </c>
      <c r="J29" s="573">
        <f aca="true" t="shared" si="6" ref="J29:J34">ROUND(F29*G29,2)</f>
        <v>0</v>
      </c>
      <c r="K29" s="574">
        <v>1.98</v>
      </c>
      <c r="L29" s="571">
        <f aca="true" t="shared" si="7" ref="L29:L34">K29*F29</f>
        <v>0.891</v>
      </c>
    </row>
    <row r="30" spans="1:12" s="89" customFormat="1" ht="12.75">
      <c r="A30" s="567" t="s">
        <v>1293</v>
      </c>
      <c r="B30" s="568" t="s">
        <v>1664</v>
      </c>
      <c r="C30" s="569" t="s">
        <v>1667</v>
      </c>
      <c r="D30" s="570" t="s">
        <v>662</v>
      </c>
      <c r="E30" s="569" t="s">
        <v>1275</v>
      </c>
      <c r="F30" s="571">
        <v>0.6</v>
      </c>
      <c r="G30" s="572"/>
      <c r="H30" s="573">
        <f t="shared" si="4"/>
        <v>0</v>
      </c>
      <c r="I30" s="573">
        <f t="shared" si="5"/>
        <v>0</v>
      </c>
      <c r="J30" s="573">
        <f t="shared" si="6"/>
        <v>0</v>
      </c>
      <c r="K30" s="574">
        <v>2.25634</v>
      </c>
      <c r="L30" s="571">
        <f t="shared" si="7"/>
        <v>1.3538039999999998</v>
      </c>
    </row>
    <row r="31" spans="1:12" s="89" customFormat="1" ht="12.75">
      <c r="A31" s="567" t="s">
        <v>1294</v>
      </c>
      <c r="B31" s="568" t="s">
        <v>1664</v>
      </c>
      <c r="C31" s="569" t="s">
        <v>1668</v>
      </c>
      <c r="D31" s="570" t="s">
        <v>1669</v>
      </c>
      <c r="E31" s="569" t="s">
        <v>1275</v>
      </c>
      <c r="F31" s="571">
        <v>2</v>
      </c>
      <c r="G31" s="572"/>
      <c r="H31" s="573">
        <f t="shared" si="4"/>
        <v>0</v>
      </c>
      <c r="I31" s="573">
        <f t="shared" si="5"/>
        <v>0</v>
      </c>
      <c r="J31" s="573">
        <f t="shared" si="6"/>
        <v>0</v>
      </c>
      <c r="K31" s="574">
        <v>2.45329</v>
      </c>
      <c r="L31" s="571">
        <f t="shared" si="7"/>
        <v>4.90658</v>
      </c>
    </row>
    <row r="32" spans="1:12" s="89" customFormat="1" ht="12.75">
      <c r="A32" s="567" t="s">
        <v>1295</v>
      </c>
      <c r="B32" s="568" t="s">
        <v>1664</v>
      </c>
      <c r="C32" s="569" t="s">
        <v>1670</v>
      </c>
      <c r="D32" s="570" t="s">
        <v>1671</v>
      </c>
      <c r="E32" s="569" t="s">
        <v>1269</v>
      </c>
      <c r="F32" s="571">
        <v>3.6</v>
      </c>
      <c r="G32" s="572"/>
      <c r="H32" s="573">
        <f t="shared" si="4"/>
        <v>0</v>
      </c>
      <c r="I32" s="573">
        <f t="shared" si="5"/>
        <v>0</v>
      </c>
      <c r="J32" s="573">
        <f t="shared" si="6"/>
        <v>0</v>
      </c>
      <c r="K32" s="574">
        <v>0.00103</v>
      </c>
      <c r="L32" s="571">
        <f t="shared" si="7"/>
        <v>0.0037080000000000004</v>
      </c>
    </row>
    <row r="33" spans="1:12" s="89" customFormat="1" ht="12.75">
      <c r="A33" s="567" t="s">
        <v>1296</v>
      </c>
      <c r="B33" s="568" t="s">
        <v>1664</v>
      </c>
      <c r="C33" s="569" t="s">
        <v>1672</v>
      </c>
      <c r="D33" s="570" t="s">
        <v>1673</v>
      </c>
      <c r="E33" s="569" t="s">
        <v>1269</v>
      </c>
      <c r="F33" s="571">
        <v>3.6</v>
      </c>
      <c r="G33" s="572"/>
      <c r="H33" s="573">
        <f t="shared" si="4"/>
        <v>0</v>
      </c>
      <c r="I33" s="573">
        <f t="shared" si="5"/>
        <v>0</v>
      </c>
      <c r="J33" s="573">
        <f t="shared" si="6"/>
        <v>0</v>
      </c>
      <c r="K33" s="574">
        <v>0</v>
      </c>
      <c r="L33" s="571">
        <f t="shared" si="7"/>
        <v>0</v>
      </c>
    </row>
    <row r="34" spans="1:12" s="89" customFormat="1" ht="12.75">
      <c r="A34" s="567" t="s">
        <v>1297</v>
      </c>
      <c r="B34" s="568" t="s">
        <v>1664</v>
      </c>
      <c r="C34" s="569" t="s">
        <v>1674</v>
      </c>
      <c r="D34" s="570" t="s">
        <v>1675</v>
      </c>
      <c r="E34" s="569" t="s">
        <v>1306</v>
      </c>
      <c r="F34" s="571">
        <v>0.0175</v>
      </c>
      <c r="G34" s="572"/>
      <c r="H34" s="573">
        <f t="shared" si="4"/>
        <v>0</v>
      </c>
      <c r="I34" s="573">
        <f t="shared" si="5"/>
        <v>0</v>
      </c>
      <c r="J34" s="573">
        <f t="shared" si="6"/>
        <v>0</v>
      </c>
      <c r="K34" s="574">
        <v>1.05306</v>
      </c>
      <c r="L34" s="571">
        <f t="shared" si="7"/>
        <v>0.018428550000000005</v>
      </c>
    </row>
    <row r="35" spans="1:12" s="89" customFormat="1" ht="12.75">
      <c r="A35" s="555"/>
      <c r="B35" s="556"/>
      <c r="C35" s="557"/>
      <c r="D35" s="721"/>
      <c r="E35" s="557"/>
      <c r="F35" s="734"/>
      <c r="G35" s="560"/>
      <c r="H35" s="561"/>
      <c r="I35" s="561"/>
      <c r="J35" s="561"/>
      <c r="K35" s="562"/>
      <c r="L35" s="559"/>
    </row>
    <row r="36" spans="1:12" s="89" customFormat="1" ht="12.75">
      <c r="A36" s="563" t="s">
        <v>570</v>
      </c>
      <c r="B36" s="564" t="s">
        <v>570</v>
      </c>
      <c r="C36" s="565" t="s">
        <v>1272</v>
      </c>
      <c r="D36" s="566" t="s">
        <v>1676</v>
      </c>
      <c r="E36" s="565" t="s">
        <v>570</v>
      </c>
      <c r="F36" s="735" t="s">
        <v>570</v>
      </c>
      <c r="G36" s="552"/>
      <c r="H36" s="553">
        <f>SUM(H37:H37)</f>
        <v>0</v>
      </c>
      <c r="I36" s="553">
        <f>SUM(I37:I37)</f>
        <v>0</v>
      </c>
      <c r="J36" s="553">
        <f>ROUND(SUM(J37:J37),2)</f>
        <v>0</v>
      </c>
      <c r="K36" s="554">
        <v>0</v>
      </c>
      <c r="L36" s="551">
        <f>SUM(L37:L37)</f>
        <v>0.728</v>
      </c>
    </row>
    <row r="37" spans="1:12" s="89" customFormat="1" ht="12.75">
      <c r="A37" s="567" t="s">
        <v>1298</v>
      </c>
      <c r="B37" s="568" t="s">
        <v>1664</v>
      </c>
      <c r="C37" s="569" t="s">
        <v>1677</v>
      </c>
      <c r="D37" s="570" t="s">
        <v>1678</v>
      </c>
      <c r="E37" s="569" t="s">
        <v>1372</v>
      </c>
      <c r="F37" s="571">
        <v>35</v>
      </c>
      <c r="G37" s="572"/>
      <c r="H37" s="573">
        <f>IF(B37="MAT",0,F37*G37)</f>
        <v>0</v>
      </c>
      <c r="I37" s="573">
        <f>IF(B37="MAT",F37*G37,0)</f>
        <v>0</v>
      </c>
      <c r="J37" s="573">
        <f>ROUND(F37*G37,2)</f>
        <v>0</v>
      </c>
      <c r="K37" s="574">
        <v>0.0208</v>
      </c>
      <c r="L37" s="571">
        <f>K37*F37</f>
        <v>0.728</v>
      </c>
    </row>
    <row r="38" spans="1:12" s="89" customFormat="1" ht="12.75">
      <c r="A38" s="555"/>
      <c r="B38" s="556"/>
      <c r="C38" s="557"/>
      <c r="D38" s="721"/>
      <c r="E38" s="557"/>
      <c r="F38" s="734"/>
      <c r="G38" s="560"/>
      <c r="H38" s="561"/>
      <c r="I38" s="561"/>
      <c r="J38" s="561"/>
      <c r="K38" s="562"/>
      <c r="L38" s="559"/>
    </row>
    <row r="39" spans="1:12" s="89" customFormat="1" ht="12.75">
      <c r="A39" s="563" t="s">
        <v>570</v>
      </c>
      <c r="B39" s="564" t="s">
        <v>570</v>
      </c>
      <c r="C39" s="565" t="s">
        <v>1273</v>
      </c>
      <c r="D39" s="566" t="s">
        <v>1338</v>
      </c>
      <c r="E39" s="565" t="s">
        <v>570</v>
      </c>
      <c r="F39" s="735" t="s">
        <v>570</v>
      </c>
      <c r="G39" s="552"/>
      <c r="H39" s="553">
        <f>SUM(H40:H45)</f>
        <v>0</v>
      </c>
      <c r="I39" s="553">
        <f>SUM(I40:I45)</f>
        <v>0</v>
      </c>
      <c r="J39" s="553">
        <f>ROUND(SUM(J40:J45),2)</f>
        <v>0</v>
      </c>
      <c r="K39" s="554">
        <v>0</v>
      </c>
      <c r="L39" s="551">
        <f>SUM(L40:L45)</f>
        <v>27.417</v>
      </c>
    </row>
    <row r="40" spans="1:12" s="89" customFormat="1" ht="12.75">
      <c r="A40" s="567" t="s">
        <v>1300</v>
      </c>
      <c r="B40" s="568" t="s">
        <v>1622</v>
      </c>
      <c r="C40" s="569" t="s">
        <v>1679</v>
      </c>
      <c r="D40" s="570" t="s">
        <v>1680</v>
      </c>
      <c r="E40" s="569" t="s">
        <v>1269</v>
      </c>
      <c r="F40" s="571">
        <v>223</v>
      </c>
      <c r="G40" s="572"/>
      <c r="H40" s="573">
        <f aca="true" t="shared" si="8" ref="H40:H45">IF(B40="MAT",0,F40*G40)</f>
        <v>0</v>
      </c>
      <c r="I40" s="573">
        <f aca="true" t="shared" si="9" ref="I40:I45">IF(B40="MAT",F40*G40,0)</f>
        <v>0</v>
      </c>
      <c r="J40" s="573">
        <f aca="true" t="shared" si="10" ref="J40:J45">ROUND(F40*G40,2)</f>
        <v>0</v>
      </c>
      <c r="K40" s="574">
        <v>0</v>
      </c>
      <c r="L40" s="571">
        <f aca="true" t="shared" si="11" ref="L40:L45">K40*F40</f>
        <v>0</v>
      </c>
    </row>
    <row r="41" spans="1:12" s="89" customFormat="1" ht="12.75">
      <c r="A41" s="567" t="s">
        <v>1299</v>
      </c>
      <c r="B41" s="568" t="s">
        <v>1622</v>
      </c>
      <c r="C41" s="569" t="s">
        <v>1681</v>
      </c>
      <c r="D41" s="570" t="s">
        <v>1682</v>
      </c>
      <c r="E41" s="569" t="s">
        <v>1269</v>
      </c>
      <c r="F41" s="571">
        <v>112</v>
      </c>
      <c r="G41" s="572"/>
      <c r="H41" s="573">
        <f t="shared" si="8"/>
        <v>0</v>
      </c>
      <c r="I41" s="573">
        <f t="shared" si="9"/>
        <v>0</v>
      </c>
      <c r="J41" s="573">
        <f t="shared" si="10"/>
        <v>0</v>
      </c>
      <c r="K41" s="574">
        <v>0</v>
      </c>
      <c r="L41" s="571">
        <f t="shared" si="11"/>
        <v>0</v>
      </c>
    </row>
    <row r="42" spans="1:12" s="89" customFormat="1" ht="12.75">
      <c r="A42" s="567" t="s">
        <v>1301</v>
      </c>
      <c r="B42" s="568" t="s">
        <v>1622</v>
      </c>
      <c r="C42" s="569" t="s">
        <v>1683</v>
      </c>
      <c r="D42" s="570" t="s">
        <v>1684</v>
      </c>
      <c r="E42" s="569" t="s">
        <v>1269</v>
      </c>
      <c r="F42" s="571">
        <v>112</v>
      </c>
      <c r="G42" s="572"/>
      <c r="H42" s="573">
        <f t="shared" si="8"/>
        <v>0</v>
      </c>
      <c r="I42" s="573">
        <f t="shared" si="9"/>
        <v>0</v>
      </c>
      <c r="J42" s="573">
        <f t="shared" si="10"/>
        <v>0</v>
      </c>
      <c r="K42" s="574">
        <v>0</v>
      </c>
      <c r="L42" s="571">
        <f t="shared" si="11"/>
        <v>0</v>
      </c>
    </row>
    <row r="43" spans="1:12" s="89" customFormat="1" ht="24">
      <c r="A43" s="567"/>
      <c r="B43" s="568" t="s">
        <v>1622</v>
      </c>
      <c r="C43" s="569" t="s">
        <v>663</v>
      </c>
      <c r="D43" s="570" t="s">
        <v>664</v>
      </c>
      <c r="E43" s="569" t="s">
        <v>1269</v>
      </c>
      <c r="F43" s="571">
        <v>18</v>
      </c>
      <c r="G43" s="572"/>
      <c r="H43" s="573">
        <f t="shared" si="8"/>
        <v>0</v>
      </c>
      <c r="I43" s="573">
        <f t="shared" si="9"/>
        <v>0</v>
      </c>
      <c r="J43" s="573">
        <f t="shared" si="10"/>
        <v>0</v>
      </c>
      <c r="K43" s="574">
        <v>0</v>
      </c>
      <c r="L43" s="571">
        <f t="shared" si="11"/>
        <v>0</v>
      </c>
    </row>
    <row r="44" spans="1:12" s="89" customFormat="1" ht="24">
      <c r="A44" s="567" t="s">
        <v>1302</v>
      </c>
      <c r="B44" s="568" t="s">
        <v>1622</v>
      </c>
      <c r="C44" s="569" t="s">
        <v>1685</v>
      </c>
      <c r="D44" s="570" t="s">
        <v>1686</v>
      </c>
      <c r="E44" s="569" t="s">
        <v>1269</v>
      </c>
      <c r="F44" s="571">
        <v>111</v>
      </c>
      <c r="G44" s="572"/>
      <c r="H44" s="573">
        <f t="shared" si="8"/>
        <v>0</v>
      </c>
      <c r="I44" s="573">
        <f t="shared" si="9"/>
        <v>0</v>
      </c>
      <c r="J44" s="573">
        <f t="shared" si="10"/>
        <v>0</v>
      </c>
      <c r="K44" s="574">
        <v>0.101</v>
      </c>
      <c r="L44" s="571">
        <f t="shared" si="11"/>
        <v>11.211</v>
      </c>
    </row>
    <row r="45" spans="1:12" s="89" customFormat="1" ht="12.75">
      <c r="A45" s="567" t="s">
        <v>1309</v>
      </c>
      <c r="B45" s="568" t="s">
        <v>1797</v>
      </c>
      <c r="C45" s="569" t="s">
        <v>1687</v>
      </c>
      <c r="D45" s="570" t="s">
        <v>1688</v>
      </c>
      <c r="E45" s="569" t="s">
        <v>1269</v>
      </c>
      <c r="F45" s="571">
        <v>111</v>
      </c>
      <c r="G45" s="572"/>
      <c r="H45" s="573">
        <f t="shared" si="8"/>
        <v>0</v>
      </c>
      <c r="I45" s="573">
        <f t="shared" si="9"/>
        <v>0</v>
      </c>
      <c r="J45" s="573">
        <f t="shared" si="10"/>
        <v>0</v>
      </c>
      <c r="K45" s="574">
        <v>0.146</v>
      </c>
      <c r="L45" s="571">
        <f t="shared" si="11"/>
        <v>16.206</v>
      </c>
    </row>
    <row r="46" spans="1:12" s="89" customFormat="1" ht="12.75">
      <c r="A46" s="555"/>
      <c r="B46" s="556"/>
      <c r="C46" s="557"/>
      <c r="D46" s="558"/>
      <c r="E46" s="557"/>
      <c r="F46" s="734"/>
      <c r="G46" s="560"/>
      <c r="H46" s="561"/>
      <c r="I46" s="561"/>
      <c r="J46" s="561"/>
      <c r="K46" s="562"/>
      <c r="L46" s="559"/>
    </row>
    <row r="47" spans="1:12" s="89" customFormat="1" ht="12.75">
      <c r="A47" s="563" t="s">
        <v>570</v>
      </c>
      <c r="B47" s="564" t="s">
        <v>570</v>
      </c>
      <c r="C47" s="565" t="s">
        <v>1278</v>
      </c>
      <c r="D47" s="566" t="s">
        <v>1796</v>
      </c>
      <c r="E47" s="565" t="s">
        <v>570</v>
      </c>
      <c r="F47" s="735" t="s">
        <v>570</v>
      </c>
      <c r="G47" s="552"/>
      <c r="H47" s="553">
        <f>SUM(H48:H48)</f>
        <v>0</v>
      </c>
      <c r="I47" s="553">
        <f>SUM(I48:I48)</f>
        <v>0</v>
      </c>
      <c r="J47" s="553">
        <f>ROUND(SUM(J48:J48),2)</f>
        <v>0</v>
      </c>
      <c r="K47" s="554">
        <v>0</v>
      </c>
      <c r="L47" s="551">
        <f>SUM(L48:L48)</f>
        <v>0</v>
      </c>
    </row>
    <row r="48" spans="1:12" s="89" customFormat="1" ht="12.75">
      <c r="A48" s="567" t="s">
        <v>1310</v>
      </c>
      <c r="B48" s="568" t="s">
        <v>1622</v>
      </c>
      <c r="C48" s="569" t="s">
        <v>1689</v>
      </c>
      <c r="D48" s="570" t="s">
        <v>1690</v>
      </c>
      <c r="E48" s="569" t="s">
        <v>1372</v>
      </c>
      <c r="F48" s="571">
        <v>1</v>
      </c>
      <c r="G48" s="572"/>
      <c r="H48" s="573">
        <f>IF(B48="MAT",0,F48*G48)</f>
        <v>0</v>
      </c>
      <c r="I48" s="573">
        <f>IF(B48="MAT",F48*G48,0)</f>
        <v>0</v>
      </c>
      <c r="J48" s="573">
        <f>ROUND(F48*G48,2)</f>
        <v>0</v>
      </c>
      <c r="K48" s="574">
        <v>0</v>
      </c>
      <c r="L48" s="571">
        <f>K48*F48</f>
        <v>0</v>
      </c>
    </row>
    <row r="49" spans="1:12" s="89" customFormat="1" ht="12.75">
      <c r="A49" s="555"/>
      <c r="B49" s="556"/>
      <c r="C49" s="557"/>
      <c r="D49" s="721"/>
      <c r="E49" s="557"/>
      <c r="F49" s="734"/>
      <c r="G49" s="560"/>
      <c r="H49" s="561"/>
      <c r="I49" s="561"/>
      <c r="J49" s="561"/>
      <c r="K49" s="562"/>
      <c r="L49" s="559"/>
    </row>
    <row r="50" spans="1:12" s="89" customFormat="1" ht="12.75">
      <c r="A50" s="563" t="s">
        <v>570</v>
      </c>
      <c r="B50" s="564" t="s">
        <v>570</v>
      </c>
      <c r="C50" s="565" t="s">
        <v>1279</v>
      </c>
      <c r="D50" s="566" t="s">
        <v>1691</v>
      </c>
      <c r="E50" s="565" t="s">
        <v>570</v>
      </c>
      <c r="F50" s="735" t="s">
        <v>570</v>
      </c>
      <c r="G50" s="552"/>
      <c r="H50" s="553">
        <f>SUM(H51:H61)</f>
        <v>0</v>
      </c>
      <c r="I50" s="553">
        <f>SUM(I51:I61)</f>
        <v>0</v>
      </c>
      <c r="J50" s="553">
        <f>ROUND(SUM(J51:J61),2)</f>
        <v>0</v>
      </c>
      <c r="K50" s="554">
        <v>0</v>
      </c>
      <c r="L50" s="551">
        <f>SUM(L51:L61)</f>
        <v>15.5877332</v>
      </c>
    </row>
    <row r="51" spans="1:12" s="89" customFormat="1" ht="24">
      <c r="A51" s="567" t="s">
        <v>1311</v>
      </c>
      <c r="B51" s="568" t="s">
        <v>1622</v>
      </c>
      <c r="C51" s="569" t="s">
        <v>1692</v>
      </c>
      <c r="D51" s="570" t="s">
        <v>1693</v>
      </c>
      <c r="E51" s="569" t="s">
        <v>1282</v>
      </c>
      <c r="F51" s="571">
        <v>74</v>
      </c>
      <c r="G51" s="572"/>
      <c r="H51" s="573">
        <f aca="true" t="shared" si="12" ref="H51:H61">IF(B51="MAT",0,F51*G51)</f>
        <v>0</v>
      </c>
      <c r="I51" s="573">
        <f aca="true" t="shared" si="13" ref="I51:I61">IF(B51="MAT",F51*G51,0)</f>
        <v>0</v>
      </c>
      <c r="J51" s="573">
        <f aca="true" t="shared" si="14" ref="J51:J61">ROUND(F51*G51,2)</f>
        <v>0</v>
      </c>
      <c r="K51" s="574">
        <v>0.1295</v>
      </c>
      <c r="L51" s="571">
        <f aca="true" t="shared" si="15" ref="L51:L61">K51*F51</f>
        <v>9.583</v>
      </c>
    </row>
    <row r="52" spans="1:12" s="89" customFormat="1" ht="12.75">
      <c r="A52" s="567" t="s">
        <v>1312</v>
      </c>
      <c r="B52" s="568" t="s">
        <v>1797</v>
      </c>
      <c r="C52" s="569" t="s">
        <v>1694</v>
      </c>
      <c r="D52" s="570" t="s">
        <v>1695</v>
      </c>
      <c r="E52" s="569" t="s">
        <v>1372</v>
      </c>
      <c r="F52" s="571">
        <v>74</v>
      </c>
      <c r="G52" s="572"/>
      <c r="H52" s="573">
        <f t="shared" si="12"/>
        <v>0</v>
      </c>
      <c r="I52" s="573">
        <f t="shared" si="13"/>
        <v>0</v>
      </c>
      <c r="J52" s="573">
        <f t="shared" si="14"/>
        <v>0</v>
      </c>
      <c r="K52" s="574">
        <v>0.036</v>
      </c>
      <c r="L52" s="571">
        <f t="shared" si="15"/>
        <v>2.6639999999999997</v>
      </c>
    </row>
    <row r="53" spans="1:12" s="89" customFormat="1" ht="24">
      <c r="A53" s="567" t="s">
        <v>1313</v>
      </c>
      <c r="B53" s="568" t="s">
        <v>1622</v>
      </c>
      <c r="C53" s="569" t="s">
        <v>1696</v>
      </c>
      <c r="D53" s="570" t="s">
        <v>1697</v>
      </c>
      <c r="E53" s="569" t="s">
        <v>1275</v>
      </c>
      <c r="F53" s="571">
        <v>1.48</v>
      </c>
      <c r="G53" s="572"/>
      <c r="H53" s="573">
        <f t="shared" si="12"/>
        <v>0</v>
      </c>
      <c r="I53" s="573">
        <f t="shared" si="13"/>
        <v>0</v>
      </c>
      <c r="J53" s="573">
        <f t="shared" si="14"/>
        <v>0</v>
      </c>
      <c r="K53" s="574">
        <v>2.25634</v>
      </c>
      <c r="L53" s="571">
        <f t="shared" si="15"/>
        <v>3.3393831999999994</v>
      </c>
    </row>
    <row r="54" spans="1:12" s="89" customFormat="1" ht="24">
      <c r="A54" s="567" t="s">
        <v>1314</v>
      </c>
      <c r="B54" s="568" t="s">
        <v>1622</v>
      </c>
      <c r="C54" s="569" t="s">
        <v>1698</v>
      </c>
      <c r="D54" s="570" t="s">
        <v>1699</v>
      </c>
      <c r="E54" s="569" t="s">
        <v>1282</v>
      </c>
      <c r="F54" s="571">
        <v>7.5</v>
      </c>
      <c r="G54" s="572"/>
      <c r="H54" s="573">
        <f t="shared" si="12"/>
        <v>0</v>
      </c>
      <c r="I54" s="573">
        <f t="shared" si="13"/>
        <v>0</v>
      </c>
      <c r="J54" s="573">
        <f t="shared" si="14"/>
        <v>0</v>
      </c>
      <c r="K54" s="574">
        <v>0.00018</v>
      </c>
      <c r="L54" s="571">
        <f t="shared" si="15"/>
        <v>0.00135</v>
      </c>
    </row>
    <row r="55" spans="1:12" s="89" customFormat="1" ht="12.75">
      <c r="A55" s="567" t="s">
        <v>1315</v>
      </c>
      <c r="B55" s="568" t="s">
        <v>1622</v>
      </c>
      <c r="C55" s="569" t="s">
        <v>1700</v>
      </c>
      <c r="D55" s="570" t="s">
        <v>1701</v>
      </c>
      <c r="E55" s="569" t="s">
        <v>1282</v>
      </c>
      <c r="F55" s="571">
        <v>7.5</v>
      </c>
      <c r="G55" s="572"/>
      <c r="H55" s="573">
        <f t="shared" si="12"/>
        <v>0</v>
      </c>
      <c r="I55" s="573">
        <f t="shared" si="13"/>
        <v>0</v>
      </c>
      <c r="J55" s="573">
        <f t="shared" si="14"/>
        <v>0</v>
      </c>
      <c r="K55" s="574">
        <v>0</v>
      </c>
      <c r="L55" s="571">
        <f t="shared" si="15"/>
        <v>0</v>
      </c>
    </row>
    <row r="56" spans="1:12" s="89" customFormat="1" ht="12.75">
      <c r="A56" s="567" t="s">
        <v>1318</v>
      </c>
      <c r="B56" s="568" t="s">
        <v>1702</v>
      </c>
      <c r="C56" s="569" t="s">
        <v>1703</v>
      </c>
      <c r="D56" s="570" t="s">
        <v>661</v>
      </c>
      <c r="E56" s="569" t="s">
        <v>1282</v>
      </c>
      <c r="F56" s="571">
        <v>9.6</v>
      </c>
      <c r="G56" s="572"/>
      <c r="H56" s="573">
        <f t="shared" si="12"/>
        <v>0</v>
      </c>
      <c r="I56" s="573">
        <f t="shared" si="13"/>
        <v>0</v>
      </c>
      <c r="J56" s="573">
        <f t="shared" si="14"/>
        <v>0</v>
      </c>
      <c r="K56" s="574">
        <v>0</v>
      </c>
      <c r="L56" s="571">
        <f t="shared" si="15"/>
        <v>0</v>
      </c>
    </row>
    <row r="57" spans="1:12" s="89" customFormat="1" ht="12.75">
      <c r="A57" s="567" t="s">
        <v>1319</v>
      </c>
      <c r="B57" s="568" t="s">
        <v>1702</v>
      </c>
      <c r="C57" s="569" t="s">
        <v>1704</v>
      </c>
      <c r="D57" s="570" t="s">
        <v>1705</v>
      </c>
      <c r="E57" s="569" t="s">
        <v>1308</v>
      </c>
      <c r="F57" s="571">
        <v>30</v>
      </c>
      <c r="G57" s="572"/>
      <c r="H57" s="573">
        <f t="shared" si="12"/>
        <v>0</v>
      </c>
      <c r="I57" s="573">
        <f t="shared" si="13"/>
        <v>0</v>
      </c>
      <c r="J57" s="573">
        <f t="shared" si="14"/>
        <v>0</v>
      </c>
      <c r="K57" s="574">
        <v>0</v>
      </c>
      <c r="L57" s="571">
        <f t="shared" si="15"/>
        <v>0</v>
      </c>
    </row>
    <row r="58" spans="1:12" s="89" customFormat="1" ht="12.75">
      <c r="A58" s="567" t="s">
        <v>1320</v>
      </c>
      <c r="B58" s="568" t="s">
        <v>1622</v>
      </c>
      <c r="C58" s="569" t="s">
        <v>1706</v>
      </c>
      <c r="D58" s="570" t="s">
        <v>1707</v>
      </c>
      <c r="E58" s="569" t="s">
        <v>1306</v>
      </c>
      <c r="F58" s="571">
        <v>61.99</v>
      </c>
      <c r="G58" s="572"/>
      <c r="H58" s="573">
        <f t="shared" si="12"/>
        <v>0</v>
      </c>
      <c r="I58" s="573">
        <f t="shared" si="13"/>
        <v>0</v>
      </c>
      <c r="J58" s="573">
        <f t="shared" si="14"/>
        <v>0</v>
      </c>
      <c r="K58" s="574">
        <v>0</v>
      </c>
      <c r="L58" s="571">
        <f t="shared" si="15"/>
        <v>0</v>
      </c>
    </row>
    <row r="59" spans="1:12" s="89" customFormat="1" ht="24">
      <c r="A59" s="567" t="s">
        <v>1321</v>
      </c>
      <c r="B59" s="568" t="s">
        <v>1622</v>
      </c>
      <c r="C59" s="569" t="s">
        <v>1708</v>
      </c>
      <c r="D59" s="570" t="s">
        <v>1709</v>
      </c>
      <c r="E59" s="569" t="s">
        <v>1306</v>
      </c>
      <c r="F59" s="571">
        <v>867.86</v>
      </c>
      <c r="G59" s="572"/>
      <c r="H59" s="573">
        <f t="shared" si="12"/>
        <v>0</v>
      </c>
      <c r="I59" s="573">
        <f t="shared" si="13"/>
        <v>0</v>
      </c>
      <c r="J59" s="573">
        <f t="shared" si="14"/>
        <v>0</v>
      </c>
      <c r="K59" s="574">
        <v>0</v>
      </c>
      <c r="L59" s="571">
        <f t="shared" si="15"/>
        <v>0</v>
      </c>
    </row>
    <row r="60" spans="1:12" s="89" customFormat="1" ht="24">
      <c r="A60" s="567" t="s">
        <v>1322</v>
      </c>
      <c r="B60" s="568" t="s">
        <v>1622</v>
      </c>
      <c r="C60" s="569" t="s">
        <v>1710</v>
      </c>
      <c r="D60" s="570" t="s">
        <v>1711</v>
      </c>
      <c r="E60" s="569" t="s">
        <v>1306</v>
      </c>
      <c r="F60" s="571">
        <v>61.99</v>
      </c>
      <c r="G60" s="572"/>
      <c r="H60" s="573">
        <f t="shared" si="12"/>
        <v>0</v>
      </c>
      <c r="I60" s="573">
        <f t="shared" si="13"/>
        <v>0</v>
      </c>
      <c r="J60" s="573">
        <f t="shared" si="14"/>
        <v>0</v>
      </c>
      <c r="K60" s="574">
        <v>0</v>
      </c>
      <c r="L60" s="571">
        <f t="shared" si="15"/>
        <v>0</v>
      </c>
    </row>
    <row r="61" spans="1:12" s="89" customFormat="1" ht="12.75">
      <c r="A61" s="567" t="s">
        <v>1323</v>
      </c>
      <c r="B61" s="568" t="s">
        <v>1622</v>
      </c>
      <c r="C61" s="569" t="s">
        <v>1712</v>
      </c>
      <c r="D61" s="570" t="s">
        <v>1713</v>
      </c>
      <c r="E61" s="569" t="s">
        <v>1306</v>
      </c>
      <c r="F61" s="571">
        <v>61.99</v>
      </c>
      <c r="G61" s="572"/>
      <c r="H61" s="573">
        <f t="shared" si="12"/>
        <v>0</v>
      </c>
      <c r="I61" s="573">
        <f t="shared" si="13"/>
        <v>0</v>
      </c>
      <c r="J61" s="573">
        <f t="shared" si="14"/>
        <v>0</v>
      </c>
      <c r="K61" s="574">
        <v>0</v>
      </c>
      <c r="L61" s="571">
        <f t="shared" si="15"/>
        <v>0</v>
      </c>
    </row>
    <row r="62" spans="1:12" s="89" customFormat="1" ht="12.75">
      <c r="A62" s="555"/>
      <c r="B62" s="556"/>
      <c r="C62" s="557"/>
      <c r="D62" s="721"/>
      <c r="E62" s="557"/>
      <c r="F62" s="734"/>
      <c r="G62" s="560"/>
      <c r="H62" s="561"/>
      <c r="I62" s="561"/>
      <c r="J62" s="561"/>
      <c r="K62" s="562"/>
      <c r="L62" s="559"/>
    </row>
    <row r="63" spans="1:12" s="89" customFormat="1" ht="12.75">
      <c r="A63" s="563" t="s">
        <v>570</v>
      </c>
      <c r="B63" s="564" t="s">
        <v>570</v>
      </c>
      <c r="C63" s="565" t="s">
        <v>1416</v>
      </c>
      <c r="D63" s="566" t="s">
        <v>1714</v>
      </c>
      <c r="E63" s="565" t="s">
        <v>570</v>
      </c>
      <c r="F63" s="735" t="s">
        <v>570</v>
      </c>
      <c r="G63" s="552"/>
      <c r="H63" s="553">
        <f>SUM(H64:H64)</f>
        <v>0</v>
      </c>
      <c r="I63" s="553">
        <f>SUM(I64:I64)</f>
        <v>0</v>
      </c>
      <c r="J63" s="553">
        <f>ROUND(SUM(J64:J64),2)</f>
        <v>0</v>
      </c>
      <c r="K63" s="554">
        <v>0</v>
      </c>
      <c r="L63" s="551">
        <f>SUM(L64:L64)</f>
        <v>0</v>
      </c>
    </row>
    <row r="64" spans="1:12" s="89" customFormat="1" ht="12.75">
      <c r="A64" s="567" t="s">
        <v>1324</v>
      </c>
      <c r="B64" s="568" t="s">
        <v>1622</v>
      </c>
      <c r="C64" s="569" t="s">
        <v>1715</v>
      </c>
      <c r="D64" s="570" t="s">
        <v>1716</v>
      </c>
      <c r="E64" s="569" t="s">
        <v>1306</v>
      </c>
      <c r="F64" s="571">
        <v>50.908</v>
      </c>
      <c r="G64" s="572"/>
      <c r="H64" s="573">
        <f>IF(B64="MAT",0,F64*G64)</f>
        <v>0</v>
      </c>
      <c r="I64" s="573">
        <f>IF(B64="MAT",F64*G64,0)</f>
        <v>0</v>
      </c>
      <c r="J64" s="573">
        <f>ROUND(F64*G64,2)</f>
        <v>0</v>
      </c>
      <c r="K64" s="574">
        <v>0</v>
      </c>
      <c r="L64" s="571">
        <f>K64*F64</f>
        <v>0</v>
      </c>
    </row>
    <row r="65" spans="1:12" s="89" customFormat="1" ht="12.75">
      <c r="A65" s="555"/>
      <c r="B65" s="556"/>
      <c r="C65" s="557"/>
      <c r="D65" s="558"/>
      <c r="E65" s="557"/>
      <c r="F65" s="734"/>
      <c r="G65" s="560"/>
      <c r="H65" s="561"/>
      <c r="I65" s="561"/>
      <c r="J65" s="561"/>
      <c r="K65" s="562"/>
      <c r="L65" s="559"/>
    </row>
    <row r="66" spans="1:12" s="89" customFormat="1" ht="12.75">
      <c r="A66" s="563" t="s">
        <v>570</v>
      </c>
      <c r="B66" s="564" t="s">
        <v>570</v>
      </c>
      <c r="C66" s="565" t="s">
        <v>1304</v>
      </c>
      <c r="D66" s="566" t="s">
        <v>563</v>
      </c>
      <c r="E66" s="565" t="s">
        <v>570</v>
      </c>
      <c r="F66" s="735" t="s">
        <v>570</v>
      </c>
      <c r="G66" s="552"/>
      <c r="H66" s="553">
        <f>SUM(H67:H68)</f>
        <v>0</v>
      </c>
      <c r="I66" s="553">
        <f>SUM(I67:I68)</f>
        <v>0</v>
      </c>
      <c r="J66" s="553">
        <f>SUM(J67:J68)</f>
        <v>0</v>
      </c>
      <c r="K66" s="554">
        <v>0</v>
      </c>
      <c r="L66" s="551">
        <f>SUM(L67:L68)</f>
        <v>0</v>
      </c>
    </row>
    <row r="67" spans="1:12" s="89" customFormat="1" ht="12.75">
      <c r="A67" s="567" t="s">
        <v>1325</v>
      </c>
      <c r="B67" s="568" t="s">
        <v>1304</v>
      </c>
      <c r="C67" s="569" t="s">
        <v>1245</v>
      </c>
      <c r="D67" s="570" t="s">
        <v>1246</v>
      </c>
      <c r="E67" s="569" t="s">
        <v>1308</v>
      </c>
      <c r="F67" s="571">
        <v>30</v>
      </c>
      <c r="G67" s="572"/>
      <c r="H67" s="573">
        <f>IF(B67="MAT",0,F67*G67)</f>
        <v>0</v>
      </c>
      <c r="I67" s="573">
        <f>IF(B67="MAT",F67*G67,0)</f>
        <v>0</v>
      </c>
      <c r="J67" s="573">
        <f>ROUND(F67*G67,2)</f>
        <v>0</v>
      </c>
      <c r="K67" s="574">
        <v>0</v>
      </c>
      <c r="L67" s="571">
        <f>K67*F67</f>
        <v>0</v>
      </c>
    </row>
    <row r="68" spans="1:12" s="89" customFormat="1" ht="24">
      <c r="A68" s="567" t="s">
        <v>1326</v>
      </c>
      <c r="B68" s="568" t="s">
        <v>1304</v>
      </c>
      <c r="C68" s="569" t="s">
        <v>1247</v>
      </c>
      <c r="D68" s="570" t="s">
        <v>1248</v>
      </c>
      <c r="E68" s="569" t="s">
        <v>1345</v>
      </c>
      <c r="F68" s="571">
        <v>39</v>
      </c>
      <c r="G68" s="572"/>
      <c r="H68" s="573">
        <f>IF(B68="MAT",0,F68*G68)</f>
        <v>0</v>
      </c>
      <c r="I68" s="573">
        <f>IF(B68="MAT",F68*G68,0)</f>
        <v>0</v>
      </c>
      <c r="J68" s="573">
        <f>ROUND(F68*G68,2)</f>
        <v>0</v>
      </c>
      <c r="K68" s="574">
        <v>0</v>
      </c>
      <c r="L68" s="571">
        <f>K68*F68</f>
        <v>0</v>
      </c>
    </row>
    <row r="69" spans="1:12" s="89" customFormat="1" ht="13.5" thickBot="1">
      <c r="A69" s="846">
        <v>49</v>
      </c>
      <c r="B69" s="847"/>
      <c r="C69" s="848"/>
      <c r="D69" s="849" t="s">
        <v>582</v>
      </c>
      <c r="E69" s="848" t="s">
        <v>1345</v>
      </c>
      <c r="F69" s="850">
        <v>6</v>
      </c>
      <c r="G69" s="851">
        <f>0.01*J5</f>
        <v>0</v>
      </c>
      <c r="H69" s="852"/>
      <c r="I69" s="852"/>
      <c r="J69" s="852">
        <f>F69*G69</f>
        <v>0</v>
      </c>
      <c r="K69" s="853"/>
      <c r="L69" s="854"/>
    </row>
    <row r="70" spans="1:12" s="89" customFormat="1" ht="19.5" customHeight="1" thickBot="1">
      <c r="A70" s="855"/>
      <c r="B70" s="856"/>
      <c r="C70" s="857"/>
      <c r="D70" s="858" t="s">
        <v>1621</v>
      </c>
      <c r="E70" s="857"/>
      <c r="F70" s="859"/>
      <c r="G70" s="860"/>
      <c r="H70" s="861">
        <f>H5</f>
        <v>0</v>
      </c>
      <c r="I70" s="861">
        <f>I5</f>
        <v>0</v>
      </c>
      <c r="J70" s="861">
        <f>J5+J69</f>
        <v>0</v>
      </c>
      <c r="K70" s="861">
        <f>K5</f>
        <v>0</v>
      </c>
      <c r="L70" s="862">
        <f>L5</f>
        <v>50.90762875</v>
      </c>
    </row>
    <row r="71" spans="1:12" s="89" customFormat="1" ht="12.75">
      <c r="A71" s="90"/>
      <c r="B71" s="91"/>
      <c r="C71" s="92"/>
      <c r="D71" s="93"/>
      <c r="E71" s="92"/>
      <c r="F71" s="94"/>
      <c r="G71" s="94"/>
      <c r="H71" s="95"/>
      <c r="I71" s="95"/>
      <c r="J71" s="95"/>
      <c r="K71" s="96"/>
      <c r="L71" s="96"/>
    </row>
    <row r="72" spans="1:12" s="89" customFormat="1" ht="12.75">
      <c r="A72" s="90"/>
      <c r="B72" s="91"/>
      <c r="C72" s="92"/>
      <c r="D72" s="93"/>
      <c r="E72" s="92"/>
      <c r="F72" s="94"/>
      <c r="G72" s="94"/>
      <c r="H72" s="95"/>
      <c r="I72" s="95"/>
      <c r="J72" s="95"/>
      <c r="K72" s="96"/>
      <c r="L72" s="96"/>
    </row>
    <row r="73" spans="1:12" s="89" customFormat="1" ht="12.75">
      <c r="A73" s="90"/>
      <c r="B73" s="91"/>
      <c r="C73" s="92"/>
      <c r="D73" s="93"/>
      <c r="E73" s="92"/>
      <c r="F73" s="94"/>
      <c r="G73" s="94"/>
      <c r="H73" s="95"/>
      <c r="I73" s="95"/>
      <c r="J73" s="95"/>
      <c r="K73" s="96"/>
      <c r="L73" s="96"/>
    </row>
    <row r="74" spans="1:12" s="89" customFormat="1" ht="12.75">
      <c r="A74" s="90"/>
      <c r="B74" s="91"/>
      <c r="C74" s="92"/>
      <c r="D74" s="93"/>
      <c r="E74" s="92"/>
      <c r="F74" s="94"/>
      <c r="G74" s="94"/>
      <c r="H74" s="95"/>
      <c r="I74" s="95"/>
      <c r="J74" s="95"/>
      <c r="K74" s="96"/>
      <c r="L74" s="96"/>
    </row>
    <row r="75" spans="1:12" s="89" customFormat="1" ht="12.75">
      <c r="A75" s="90"/>
      <c r="B75" s="91"/>
      <c r="C75" s="92"/>
      <c r="D75" s="93"/>
      <c r="E75" s="92"/>
      <c r="F75" s="94"/>
      <c r="G75" s="94"/>
      <c r="H75" s="95"/>
      <c r="I75" s="95"/>
      <c r="J75" s="95"/>
      <c r="K75" s="96"/>
      <c r="L75" s="96"/>
    </row>
    <row r="76" spans="1:12" s="89" customFormat="1" ht="12.75">
      <c r="A76" s="90"/>
      <c r="B76" s="91"/>
      <c r="C76" s="92"/>
      <c r="D76" s="93"/>
      <c r="E76" s="92"/>
      <c r="F76" s="94"/>
      <c r="G76" s="94"/>
      <c r="H76" s="95"/>
      <c r="I76" s="95"/>
      <c r="J76" s="95"/>
      <c r="K76" s="96"/>
      <c r="L76" s="96"/>
    </row>
    <row r="77" spans="1:12" s="89" customFormat="1" ht="12.75">
      <c r="A77" s="90"/>
      <c r="B77" s="91"/>
      <c r="C77" s="92"/>
      <c r="D77" s="93"/>
      <c r="E77" s="92"/>
      <c r="F77" s="94"/>
      <c r="G77" s="94"/>
      <c r="H77" s="95"/>
      <c r="I77" s="95"/>
      <c r="J77" s="95"/>
      <c r="K77" s="96"/>
      <c r="L77" s="96"/>
    </row>
    <row r="78" spans="1:12" s="89" customFormat="1" ht="12.75">
      <c r="A78" s="90"/>
      <c r="B78" s="91"/>
      <c r="C78" s="92"/>
      <c r="D78" s="93"/>
      <c r="E78" s="92"/>
      <c r="F78" s="94"/>
      <c r="G78" s="94"/>
      <c r="H78" s="95"/>
      <c r="I78" s="95"/>
      <c r="J78" s="95"/>
      <c r="K78" s="96"/>
      <c r="L78" s="96"/>
    </row>
    <row r="79" spans="1:12" s="89" customFormat="1" ht="12.75">
      <c r="A79" s="90"/>
      <c r="B79" s="91"/>
      <c r="C79" s="92"/>
      <c r="D79" s="93"/>
      <c r="E79" s="92"/>
      <c r="F79" s="94"/>
      <c r="G79" s="94"/>
      <c r="H79" s="95"/>
      <c r="I79" s="95"/>
      <c r="J79" s="95"/>
      <c r="K79" s="96"/>
      <c r="L79" s="96"/>
    </row>
    <row r="80" spans="1:12" s="89" customFormat="1" ht="12.75">
      <c r="A80" s="90"/>
      <c r="B80" s="91"/>
      <c r="C80" s="92"/>
      <c r="D80" s="93"/>
      <c r="E80" s="92"/>
      <c r="F80" s="94"/>
      <c r="G80" s="94"/>
      <c r="H80" s="95"/>
      <c r="I80" s="95"/>
      <c r="J80" s="95"/>
      <c r="K80" s="96"/>
      <c r="L80" s="96"/>
    </row>
    <row r="81" spans="1:12" s="89" customFormat="1" ht="12.75">
      <c r="A81" s="90"/>
      <c r="B81" s="91"/>
      <c r="C81" s="92"/>
      <c r="D81" s="93"/>
      <c r="E81" s="92"/>
      <c r="F81" s="94"/>
      <c r="G81" s="94"/>
      <c r="H81" s="95"/>
      <c r="I81" s="95"/>
      <c r="J81" s="95"/>
      <c r="K81" s="96"/>
      <c r="L81" s="96"/>
    </row>
    <row r="82" spans="1:12" s="89" customFormat="1" ht="12.75">
      <c r="A82" s="90"/>
      <c r="B82" s="91"/>
      <c r="C82" s="92"/>
      <c r="D82" s="93"/>
      <c r="E82" s="92"/>
      <c r="F82" s="94"/>
      <c r="G82" s="94"/>
      <c r="H82" s="95"/>
      <c r="I82" s="95"/>
      <c r="J82" s="95"/>
      <c r="K82" s="96"/>
      <c r="L82" s="96"/>
    </row>
    <row r="83" spans="1:12" s="89" customFormat="1" ht="12.75">
      <c r="A83" s="90"/>
      <c r="B83" s="91"/>
      <c r="C83" s="92"/>
      <c r="D83" s="93"/>
      <c r="E83" s="92"/>
      <c r="F83" s="94"/>
      <c r="G83" s="94"/>
      <c r="H83" s="95"/>
      <c r="I83" s="95"/>
      <c r="J83" s="95"/>
      <c r="K83" s="96"/>
      <c r="L83" s="96"/>
    </row>
    <row r="84" spans="1:12" s="89" customFormat="1" ht="12.75">
      <c r="A84" s="90"/>
      <c r="B84" s="91"/>
      <c r="C84" s="92"/>
      <c r="D84" s="93"/>
      <c r="E84" s="92"/>
      <c r="F84" s="94"/>
      <c r="G84" s="94"/>
      <c r="H84" s="95"/>
      <c r="I84" s="95"/>
      <c r="J84" s="95"/>
      <c r="K84" s="96"/>
      <c r="L84" s="96"/>
    </row>
    <row r="85" spans="1:12" s="89" customFormat="1" ht="12.75">
      <c r="A85" s="90"/>
      <c r="B85" s="91"/>
      <c r="C85" s="92"/>
      <c r="D85" s="93"/>
      <c r="E85" s="92"/>
      <c r="F85" s="94"/>
      <c r="G85" s="94"/>
      <c r="H85" s="95"/>
      <c r="I85" s="95"/>
      <c r="J85" s="95"/>
      <c r="K85" s="96"/>
      <c r="L85" s="96"/>
    </row>
    <row r="86" spans="1:12" s="89" customFormat="1" ht="12.75">
      <c r="A86" s="90"/>
      <c r="B86" s="91"/>
      <c r="C86" s="92"/>
      <c r="D86" s="93"/>
      <c r="E86" s="92"/>
      <c r="F86" s="94"/>
      <c r="G86" s="94"/>
      <c r="H86" s="95"/>
      <c r="I86" s="95"/>
      <c r="J86" s="95"/>
      <c r="K86" s="96"/>
      <c r="L86" s="96"/>
    </row>
    <row r="87" spans="1:12" s="89" customFormat="1" ht="12.75">
      <c r="A87" s="90"/>
      <c r="B87" s="91"/>
      <c r="C87" s="92"/>
      <c r="D87" s="93"/>
      <c r="E87" s="92"/>
      <c r="F87" s="94"/>
      <c r="G87" s="94"/>
      <c r="H87" s="95"/>
      <c r="I87" s="95"/>
      <c r="J87" s="95"/>
      <c r="K87" s="96"/>
      <c r="L87" s="96"/>
    </row>
    <row r="88" spans="1:12" s="89" customFormat="1" ht="12.75">
      <c r="A88" s="90"/>
      <c r="B88" s="91"/>
      <c r="C88" s="92"/>
      <c r="D88" s="93"/>
      <c r="E88" s="92"/>
      <c r="F88" s="94"/>
      <c r="G88" s="94"/>
      <c r="H88" s="95"/>
      <c r="I88" s="95"/>
      <c r="J88" s="95"/>
      <c r="K88" s="96"/>
      <c r="L88" s="96"/>
    </row>
    <row r="89" spans="1:12" s="89" customFormat="1" ht="12.75">
      <c r="A89" s="90"/>
      <c r="B89" s="91"/>
      <c r="C89" s="92"/>
      <c r="D89" s="93"/>
      <c r="E89" s="92"/>
      <c r="F89" s="94"/>
      <c r="G89" s="94"/>
      <c r="H89" s="95"/>
      <c r="I89" s="95"/>
      <c r="J89" s="95"/>
      <c r="K89" s="96"/>
      <c r="L89" s="96"/>
    </row>
    <row r="90" spans="1:12" s="89" customFormat="1" ht="12.75">
      <c r="A90" s="90"/>
      <c r="B90" s="91"/>
      <c r="C90" s="92"/>
      <c r="D90" s="93"/>
      <c r="E90" s="92"/>
      <c r="F90" s="94"/>
      <c r="G90" s="94"/>
      <c r="H90" s="95"/>
      <c r="I90" s="95"/>
      <c r="J90" s="95"/>
      <c r="K90" s="96"/>
      <c r="L90" s="96"/>
    </row>
    <row r="91" spans="1:12" s="89" customFormat="1" ht="12.75">
      <c r="A91" s="90"/>
      <c r="B91" s="91"/>
      <c r="C91" s="92"/>
      <c r="D91" s="93"/>
      <c r="E91" s="92"/>
      <c r="F91" s="94"/>
      <c r="G91" s="94"/>
      <c r="H91" s="95"/>
      <c r="I91" s="95"/>
      <c r="J91" s="95"/>
      <c r="K91" s="96"/>
      <c r="L91" s="96"/>
    </row>
    <row r="92" spans="1:12" s="89" customFormat="1" ht="12.75">
      <c r="A92" s="90"/>
      <c r="B92" s="91"/>
      <c r="C92" s="92"/>
      <c r="D92" s="93"/>
      <c r="E92" s="92"/>
      <c r="F92" s="94"/>
      <c r="G92" s="94"/>
      <c r="H92" s="95"/>
      <c r="I92" s="95"/>
      <c r="J92" s="95"/>
      <c r="K92" s="96"/>
      <c r="L92" s="96"/>
    </row>
    <row r="93" spans="1:12" s="89" customFormat="1" ht="12.75">
      <c r="A93" s="90"/>
      <c r="B93" s="91"/>
      <c r="C93" s="92"/>
      <c r="D93" s="93"/>
      <c r="E93" s="92"/>
      <c r="F93" s="94"/>
      <c r="G93" s="94"/>
      <c r="H93" s="95"/>
      <c r="I93" s="95"/>
      <c r="J93" s="95"/>
      <c r="K93" s="96"/>
      <c r="L93" s="96"/>
    </row>
    <row r="94" spans="1:12" s="89" customFormat="1" ht="12.75">
      <c r="A94" s="90"/>
      <c r="B94" s="91"/>
      <c r="C94" s="92"/>
      <c r="D94" s="93"/>
      <c r="E94" s="92"/>
      <c r="F94" s="94"/>
      <c r="G94" s="94"/>
      <c r="H94" s="95"/>
      <c r="I94" s="95"/>
      <c r="J94" s="95"/>
      <c r="K94" s="96"/>
      <c r="L94" s="96"/>
    </row>
    <row r="95" spans="1:12" s="89" customFormat="1" ht="12.75">
      <c r="A95" s="90"/>
      <c r="B95" s="91"/>
      <c r="C95" s="92"/>
      <c r="D95" s="93"/>
      <c r="E95" s="92"/>
      <c r="F95" s="94"/>
      <c r="G95" s="94"/>
      <c r="H95" s="95"/>
      <c r="I95" s="95"/>
      <c r="J95" s="95"/>
      <c r="K95" s="96"/>
      <c r="L95" s="96"/>
    </row>
    <row r="96" spans="1:12" s="89" customFormat="1" ht="12.75">
      <c r="A96" s="90"/>
      <c r="B96" s="91"/>
      <c r="C96" s="92"/>
      <c r="D96" s="93"/>
      <c r="E96" s="92"/>
      <c r="F96" s="94"/>
      <c r="G96" s="94"/>
      <c r="H96" s="95"/>
      <c r="I96" s="95"/>
      <c r="J96" s="95"/>
      <c r="K96" s="96"/>
      <c r="L96" s="96"/>
    </row>
    <row r="97" spans="1:12" s="89" customFormat="1" ht="12.75">
      <c r="A97" s="90"/>
      <c r="B97" s="91"/>
      <c r="C97" s="92"/>
      <c r="D97" s="93"/>
      <c r="E97" s="92"/>
      <c r="F97" s="94"/>
      <c r="G97" s="94"/>
      <c r="H97" s="95"/>
      <c r="I97" s="95"/>
      <c r="J97" s="95"/>
      <c r="K97" s="96"/>
      <c r="L97" s="96"/>
    </row>
    <row r="98" spans="1:12" s="89" customFormat="1" ht="12.75">
      <c r="A98" s="90"/>
      <c r="B98" s="91"/>
      <c r="C98" s="92"/>
      <c r="D98" s="93"/>
      <c r="E98" s="92"/>
      <c r="F98" s="94"/>
      <c r="G98" s="94"/>
      <c r="H98" s="95"/>
      <c r="I98" s="95"/>
      <c r="J98" s="95"/>
      <c r="K98" s="96"/>
      <c r="L98" s="96"/>
    </row>
    <row r="99" spans="1:12" s="89" customFormat="1" ht="12.75">
      <c r="A99" s="90"/>
      <c r="B99" s="91"/>
      <c r="C99" s="92"/>
      <c r="D99" s="93"/>
      <c r="E99" s="92"/>
      <c r="F99" s="94"/>
      <c r="G99" s="94"/>
      <c r="H99" s="95"/>
      <c r="I99" s="95"/>
      <c r="J99" s="95"/>
      <c r="K99" s="96"/>
      <c r="L99" s="96"/>
    </row>
    <row r="100" spans="1:12" s="89" customFormat="1" ht="12.75">
      <c r="A100" s="90"/>
      <c r="B100" s="91"/>
      <c r="C100" s="92"/>
      <c r="D100" s="93"/>
      <c r="E100" s="92"/>
      <c r="F100" s="94"/>
      <c r="G100" s="94"/>
      <c r="H100" s="95"/>
      <c r="I100" s="95"/>
      <c r="J100" s="95"/>
      <c r="K100" s="96"/>
      <c r="L100" s="96"/>
    </row>
    <row r="101" spans="1:12" s="89" customFormat="1" ht="12.75">
      <c r="A101" s="90"/>
      <c r="B101" s="91"/>
      <c r="C101" s="92"/>
      <c r="D101" s="93"/>
      <c r="E101" s="92"/>
      <c r="F101" s="94"/>
      <c r="G101" s="94"/>
      <c r="H101" s="95"/>
      <c r="I101" s="95"/>
      <c r="J101" s="95"/>
      <c r="K101" s="96"/>
      <c r="L101" s="96"/>
    </row>
    <row r="102" spans="1:12" s="89" customFormat="1" ht="12.75">
      <c r="A102" s="90"/>
      <c r="B102" s="91"/>
      <c r="C102" s="92"/>
      <c r="D102" s="93"/>
      <c r="E102" s="92"/>
      <c r="F102" s="94"/>
      <c r="G102" s="94"/>
      <c r="H102" s="95"/>
      <c r="I102" s="95"/>
      <c r="J102" s="95"/>
      <c r="K102" s="96"/>
      <c r="L102" s="96"/>
    </row>
    <row r="103" spans="1:12" s="89" customFormat="1" ht="12.75">
      <c r="A103" s="90"/>
      <c r="B103" s="91"/>
      <c r="C103" s="92"/>
      <c r="D103" s="93"/>
      <c r="E103" s="92"/>
      <c r="F103" s="94"/>
      <c r="G103" s="94"/>
      <c r="H103" s="95"/>
      <c r="I103" s="95"/>
      <c r="J103" s="95"/>
      <c r="K103" s="96"/>
      <c r="L103" s="96"/>
    </row>
    <row r="104" spans="1:12" s="89" customFormat="1" ht="12.75">
      <c r="A104" s="90"/>
      <c r="B104" s="91"/>
      <c r="C104" s="92"/>
      <c r="D104" s="93"/>
      <c r="E104" s="92"/>
      <c r="F104" s="94"/>
      <c r="G104" s="94"/>
      <c r="H104" s="95"/>
      <c r="I104" s="95"/>
      <c r="J104" s="95"/>
      <c r="K104" s="96"/>
      <c r="L104" s="96"/>
    </row>
    <row r="105" spans="1:12" s="89" customFormat="1" ht="12.75">
      <c r="A105" s="90"/>
      <c r="B105" s="91"/>
      <c r="C105" s="92"/>
      <c r="D105" s="93"/>
      <c r="E105" s="92"/>
      <c r="F105" s="94"/>
      <c r="G105" s="94"/>
      <c r="H105" s="95"/>
      <c r="I105" s="95"/>
      <c r="J105" s="95"/>
      <c r="K105" s="96"/>
      <c r="L105" s="96"/>
    </row>
    <row r="106" spans="1:12" s="89" customFormat="1" ht="12.75">
      <c r="A106" s="90"/>
      <c r="B106" s="91"/>
      <c r="C106" s="92"/>
      <c r="D106" s="93"/>
      <c r="E106" s="92"/>
      <c r="F106" s="94"/>
      <c r="G106" s="94"/>
      <c r="H106" s="95"/>
      <c r="I106" s="95"/>
      <c r="J106" s="95"/>
      <c r="K106" s="96"/>
      <c r="L106" s="96"/>
    </row>
    <row r="107" spans="1:12" s="89" customFormat="1" ht="12.75">
      <c r="A107" s="90"/>
      <c r="B107" s="91"/>
      <c r="C107" s="92"/>
      <c r="D107" s="93"/>
      <c r="E107" s="92"/>
      <c r="F107" s="94"/>
      <c r="G107" s="94"/>
      <c r="H107" s="95"/>
      <c r="I107" s="95"/>
      <c r="J107" s="95"/>
      <c r="K107" s="96"/>
      <c r="L107" s="96"/>
    </row>
    <row r="108" spans="1:12" s="89" customFormat="1" ht="12.75">
      <c r="A108" s="90"/>
      <c r="B108" s="91"/>
      <c r="C108" s="92"/>
      <c r="D108" s="93"/>
      <c r="E108" s="92"/>
      <c r="F108" s="94"/>
      <c r="G108" s="94"/>
      <c r="H108" s="95"/>
      <c r="I108" s="95"/>
      <c r="J108" s="95"/>
      <c r="K108" s="96"/>
      <c r="L108" s="96"/>
    </row>
    <row r="109" spans="1:12" s="89" customFormat="1" ht="12.75">
      <c r="A109" s="90"/>
      <c r="B109" s="91"/>
      <c r="C109" s="92"/>
      <c r="D109" s="93"/>
      <c r="E109" s="92"/>
      <c r="F109" s="94"/>
      <c r="G109" s="94"/>
      <c r="H109" s="95"/>
      <c r="I109" s="95"/>
      <c r="J109" s="95"/>
      <c r="K109" s="96"/>
      <c r="L109" s="96"/>
    </row>
    <row r="110" spans="1:12" s="89" customFormat="1" ht="12.75">
      <c r="A110" s="90"/>
      <c r="B110" s="91"/>
      <c r="C110" s="92"/>
      <c r="D110" s="93"/>
      <c r="E110" s="92"/>
      <c r="F110" s="94"/>
      <c r="G110" s="94"/>
      <c r="H110" s="95"/>
      <c r="I110" s="95"/>
      <c r="J110" s="95"/>
      <c r="K110" s="96"/>
      <c r="L110" s="96"/>
    </row>
    <row r="111" spans="1:12" s="89" customFormat="1" ht="12.75">
      <c r="A111" s="90"/>
      <c r="B111" s="91"/>
      <c r="C111" s="92"/>
      <c r="D111" s="93"/>
      <c r="E111" s="92"/>
      <c r="F111" s="94"/>
      <c r="G111" s="94"/>
      <c r="H111" s="95"/>
      <c r="I111" s="95"/>
      <c r="J111" s="95"/>
      <c r="K111" s="96"/>
      <c r="L111" s="96"/>
    </row>
    <row r="112" spans="1:12" s="89" customFormat="1" ht="12.75">
      <c r="A112" s="90"/>
      <c r="B112" s="91"/>
      <c r="C112" s="92"/>
      <c r="D112" s="93"/>
      <c r="E112" s="92"/>
      <c r="F112" s="94"/>
      <c r="G112" s="94"/>
      <c r="H112" s="95"/>
      <c r="I112" s="95"/>
      <c r="J112" s="95"/>
      <c r="K112" s="96"/>
      <c r="L112" s="96"/>
    </row>
    <row r="113" spans="1:12" s="89" customFormat="1" ht="12.75">
      <c r="A113" s="90"/>
      <c r="B113" s="91"/>
      <c r="C113" s="92"/>
      <c r="D113" s="93"/>
      <c r="E113" s="92"/>
      <c r="F113" s="94"/>
      <c r="G113" s="94"/>
      <c r="H113" s="95"/>
      <c r="I113" s="95"/>
      <c r="J113" s="95"/>
      <c r="K113" s="96"/>
      <c r="L113" s="96"/>
    </row>
    <row r="114" spans="1:12" s="89" customFormat="1" ht="12.75">
      <c r="A114" s="90"/>
      <c r="B114" s="91"/>
      <c r="C114" s="92"/>
      <c r="D114" s="93"/>
      <c r="E114" s="92"/>
      <c r="F114" s="94"/>
      <c r="G114" s="94"/>
      <c r="H114" s="95"/>
      <c r="I114" s="95"/>
      <c r="J114" s="95"/>
      <c r="K114" s="96"/>
      <c r="L114" s="96"/>
    </row>
    <row r="115" spans="1:12" s="89" customFormat="1" ht="12.75">
      <c r="A115" s="90"/>
      <c r="B115" s="91"/>
      <c r="C115" s="92"/>
      <c r="D115" s="93"/>
      <c r="E115" s="92"/>
      <c r="F115" s="94"/>
      <c r="G115" s="94"/>
      <c r="H115" s="95"/>
      <c r="I115" s="95"/>
      <c r="J115" s="95"/>
      <c r="K115" s="96"/>
      <c r="L115" s="96"/>
    </row>
    <row r="116" spans="1:12" s="89" customFormat="1" ht="12.75">
      <c r="A116" s="90"/>
      <c r="B116" s="91"/>
      <c r="C116" s="92"/>
      <c r="D116" s="93"/>
      <c r="E116" s="92"/>
      <c r="F116" s="94"/>
      <c r="G116" s="94"/>
      <c r="H116" s="95"/>
      <c r="I116" s="95"/>
      <c r="J116" s="95"/>
      <c r="K116" s="96"/>
      <c r="L116" s="96"/>
    </row>
    <row r="117" spans="1:12" s="89" customFormat="1" ht="12.75">
      <c r="A117" s="90"/>
      <c r="B117" s="91"/>
      <c r="C117" s="92"/>
      <c r="D117" s="93"/>
      <c r="E117" s="92"/>
      <c r="F117" s="94"/>
      <c r="G117" s="94"/>
      <c r="H117" s="95"/>
      <c r="I117" s="95"/>
      <c r="J117" s="95"/>
      <c r="K117" s="96"/>
      <c r="L117" s="96"/>
    </row>
    <row r="118" spans="1:12" s="89" customFormat="1" ht="12.75">
      <c r="A118" s="90"/>
      <c r="B118" s="91"/>
      <c r="C118" s="92"/>
      <c r="D118" s="93"/>
      <c r="E118" s="92"/>
      <c r="F118" s="94"/>
      <c r="G118" s="94"/>
      <c r="H118" s="95"/>
      <c r="I118" s="95"/>
      <c r="J118" s="95"/>
      <c r="K118" s="96"/>
      <c r="L118" s="96"/>
    </row>
    <row r="119" spans="1:12" s="89" customFormat="1" ht="12.75">
      <c r="A119" s="90"/>
      <c r="B119" s="91"/>
      <c r="C119" s="92"/>
      <c r="D119" s="93"/>
      <c r="E119" s="92"/>
      <c r="F119" s="94"/>
      <c r="G119" s="94"/>
      <c r="H119" s="95"/>
      <c r="I119" s="95"/>
      <c r="J119" s="95"/>
      <c r="K119" s="96"/>
      <c r="L119" s="96"/>
    </row>
    <row r="120" spans="1:12" s="89" customFormat="1" ht="12.75">
      <c r="A120" s="90"/>
      <c r="B120" s="91"/>
      <c r="C120" s="92"/>
      <c r="D120" s="93"/>
      <c r="E120" s="92"/>
      <c r="F120" s="94"/>
      <c r="G120" s="94"/>
      <c r="H120" s="95"/>
      <c r="I120" s="95"/>
      <c r="J120" s="95"/>
      <c r="K120" s="96"/>
      <c r="L120" s="96"/>
    </row>
    <row r="121" spans="1:12" s="89" customFormat="1" ht="12.75">
      <c r="A121" s="90"/>
      <c r="B121" s="91"/>
      <c r="C121" s="92"/>
      <c r="D121" s="93"/>
      <c r="E121" s="92"/>
      <c r="F121" s="94"/>
      <c r="G121" s="94"/>
      <c r="H121" s="95"/>
      <c r="I121" s="95"/>
      <c r="J121" s="95"/>
      <c r="K121" s="96"/>
      <c r="L121" s="96"/>
    </row>
    <row r="122" spans="1:12" s="89" customFormat="1" ht="12.75">
      <c r="A122" s="90"/>
      <c r="B122" s="91"/>
      <c r="C122" s="92"/>
      <c r="D122" s="93"/>
      <c r="E122" s="92"/>
      <c r="F122" s="94"/>
      <c r="G122" s="94"/>
      <c r="H122" s="95"/>
      <c r="I122" s="95"/>
      <c r="J122" s="95"/>
      <c r="K122" s="96"/>
      <c r="L122" s="96"/>
    </row>
    <row r="123" spans="1:12" s="89" customFormat="1" ht="12.75">
      <c r="A123" s="90"/>
      <c r="B123" s="91"/>
      <c r="C123" s="92"/>
      <c r="D123" s="93"/>
      <c r="E123" s="92"/>
      <c r="F123" s="94"/>
      <c r="G123" s="94"/>
      <c r="H123" s="95"/>
      <c r="I123" s="95"/>
      <c r="J123" s="95"/>
      <c r="K123" s="96"/>
      <c r="L123" s="96"/>
    </row>
    <row r="124" spans="1:12" s="89" customFormat="1" ht="12.75">
      <c r="A124" s="90"/>
      <c r="B124" s="91"/>
      <c r="C124" s="92"/>
      <c r="D124" s="93"/>
      <c r="E124" s="92"/>
      <c r="F124" s="94"/>
      <c r="G124" s="94"/>
      <c r="H124" s="95"/>
      <c r="I124" s="95"/>
      <c r="J124" s="95"/>
      <c r="K124" s="96"/>
      <c r="L124" s="96"/>
    </row>
    <row r="125" spans="1:12" s="89" customFormat="1" ht="12.75">
      <c r="A125" s="90"/>
      <c r="B125" s="91"/>
      <c r="C125" s="92"/>
      <c r="D125" s="93"/>
      <c r="E125" s="92"/>
      <c r="F125" s="94"/>
      <c r="G125" s="94"/>
      <c r="H125" s="95"/>
      <c r="I125" s="95"/>
      <c r="J125" s="95"/>
      <c r="K125" s="96"/>
      <c r="L125" s="96"/>
    </row>
    <row r="126" spans="1:12" s="89" customFormat="1" ht="12.75">
      <c r="A126" s="90"/>
      <c r="B126" s="91"/>
      <c r="C126" s="92"/>
      <c r="D126" s="93"/>
      <c r="E126" s="92"/>
      <c r="F126" s="94"/>
      <c r="G126" s="94"/>
      <c r="H126" s="95"/>
      <c r="I126" s="95"/>
      <c r="J126" s="95"/>
      <c r="K126" s="96"/>
      <c r="L126" s="96"/>
    </row>
    <row r="127" spans="1:12" s="89" customFormat="1" ht="12.75">
      <c r="A127" s="90"/>
      <c r="B127" s="91"/>
      <c r="C127" s="92"/>
      <c r="D127" s="93"/>
      <c r="E127" s="92"/>
      <c r="F127" s="94"/>
      <c r="G127" s="94"/>
      <c r="H127" s="95"/>
      <c r="I127" s="95"/>
      <c r="J127" s="95"/>
      <c r="K127" s="96"/>
      <c r="L127" s="96"/>
    </row>
    <row r="128" spans="1:12" s="89" customFormat="1" ht="12.75">
      <c r="A128" s="90"/>
      <c r="B128" s="91"/>
      <c r="C128" s="92"/>
      <c r="D128" s="93"/>
      <c r="E128" s="92"/>
      <c r="F128" s="94"/>
      <c r="G128" s="94"/>
      <c r="H128" s="95"/>
      <c r="I128" s="95"/>
      <c r="J128" s="95"/>
      <c r="K128" s="96"/>
      <c r="L128" s="96"/>
    </row>
    <row r="129" spans="1:12" s="89" customFormat="1" ht="12.75">
      <c r="A129" s="90"/>
      <c r="B129" s="91"/>
      <c r="C129" s="92"/>
      <c r="D129" s="93"/>
      <c r="E129" s="92"/>
      <c r="F129" s="94"/>
      <c r="G129" s="94"/>
      <c r="H129" s="95"/>
      <c r="I129" s="95"/>
      <c r="J129" s="95"/>
      <c r="K129" s="96"/>
      <c r="L129" s="96"/>
    </row>
    <row r="130" spans="1:12" s="89" customFormat="1" ht="12.75">
      <c r="A130" s="90"/>
      <c r="B130" s="91"/>
      <c r="C130" s="92"/>
      <c r="D130" s="93"/>
      <c r="E130" s="92"/>
      <c r="F130" s="94"/>
      <c r="G130" s="94"/>
      <c r="H130" s="95"/>
      <c r="I130" s="95"/>
      <c r="J130" s="95"/>
      <c r="K130" s="96"/>
      <c r="L130" s="96"/>
    </row>
    <row r="131" spans="1:12" s="89" customFormat="1" ht="12.75">
      <c r="A131" s="90"/>
      <c r="B131" s="91"/>
      <c r="C131" s="92"/>
      <c r="D131" s="93"/>
      <c r="E131" s="92"/>
      <c r="F131" s="94"/>
      <c r="G131" s="94"/>
      <c r="H131" s="95"/>
      <c r="I131" s="95"/>
      <c r="J131" s="95"/>
      <c r="K131" s="96"/>
      <c r="L131" s="96"/>
    </row>
    <row r="132" spans="1:12" s="89" customFormat="1" ht="12.75">
      <c r="A132" s="90"/>
      <c r="B132" s="91"/>
      <c r="C132" s="92"/>
      <c r="D132" s="93"/>
      <c r="E132" s="92"/>
      <c r="F132" s="94"/>
      <c r="G132" s="94"/>
      <c r="H132" s="95"/>
      <c r="I132" s="95"/>
      <c r="J132" s="95"/>
      <c r="K132" s="96"/>
      <c r="L132" s="96"/>
    </row>
    <row r="133" spans="1:12" s="89" customFormat="1" ht="12.75">
      <c r="A133" s="90"/>
      <c r="B133" s="91"/>
      <c r="C133" s="92"/>
      <c r="D133" s="93"/>
      <c r="E133" s="92"/>
      <c r="F133" s="94"/>
      <c r="G133" s="94"/>
      <c r="H133" s="95"/>
      <c r="I133" s="95"/>
      <c r="J133" s="95"/>
      <c r="K133" s="96"/>
      <c r="L133" s="96"/>
    </row>
    <row r="134" spans="1:12" s="89" customFormat="1" ht="12.75">
      <c r="A134" s="90"/>
      <c r="B134" s="91"/>
      <c r="C134" s="92"/>
      <c r="D134" s="93"/>
      <c r="E134" s="92"/>
      <c r="F134" s="94"/>
      <c r="G134" s="94"/>
      <c r="H134" s="95"/>
      <c r="I134" s="95"/>
      <c r="J134" s="95"/>
      <c r="K134" s="96"/>
      <c r="L134" s="96"/>
    </row>
    <row r="135" spans="1:12" s="89" customFormat="1" ht="12.75">
      <c r="A135" s="90"/>
      <c r="B135" s="91"/>
      <c r="C135" s="92"/>
      <c r="D135" s="93"/>
      <c r="E135" s="92"/>
      <c r="F135" s="94"/>
      <c r="G135" s="94"/>
      <c r="H135" s="95"/>
      <c r="I135" s="95"/>
      <c r="J135" s="95"/>
      <c r="K135" s="96"/>
      <c r="L135" s="96"/>
    </row>
    <row r="136" spans="1:12" s="89" customFormat="1" ht="12.75">
      <c r="A136" s="90"/>
      <c r="B136" s="91"/>
      <c r="C136" s="92"/>
      <c r="D136" s="93"/>
      <c r="E136" s="92"/>
      <c r="F136" s="94"/>
      <c r="G136" s="94"/>
      <c r="H136" s="95"/>
      <c r="I136" s="95"/>
      <c r="J136" s="95"/>
      <c r="K136" s="96"/>
      <c r="L136" s="96"/>
    </row>
    <row r="137" spans="1:12" s="89" customFormat="1" ht="12.75">
      <c r="A137" s="90"/>
      <c r="B137" s="91"/>
      <c r="C137" s="92"/>
      <c r="D137" s="93"/>
      <c r="E137" s="92"/>
      <c r="F137" s="94"/>
      <c r="G137" s="94"/>
      <c r="H137" s="95"/>
      <c r="I137" s="95"/>
      <c r="J137" s="95"/>
      <c r="K137" s="96"/>
      <c r="L137" s="96"/>
    </row>
    <row r="138" spans="1:12" s="89" customFormat="1" ht="12.75">
      <c r="A138" s="90"/>
      <c r="B138" s="91"/>
      <c r="C138" s="92"/>
      <c r="D138" s="93"/>
      <c r="E138" s="92"/>
      <c r="F138" s="94"/>
      <c r="G138" s="94"/>
      <c r="H138" s="95"/>
      <c r="I138" s="95"/>
      <c r="J138" s="95"/>
      <c r="K138" s="96"/>
      <c r="L138" s="96"/>
    </row>
    <row r="139" spans="1:12" s="89" customFormat="1" ht="12.75">
      <c r="A139" s="90"/>
      <c r="B139" s="91"/>
      <c r="C139" s="92"/>
      <c r="D139" s="93"/>
      <c r="E139" s="92"/>
      <c r="F139" s="94"/>
      <c r="G139" s="94"/>
      <c r="H139" s="95"/>
      <c r="I139" s="95"/>
      <c r="J139" s="95"/>
      <c r="K139" s="96"/>
      <c r="L139" s="96"/>
    </row>
    <row r="140" spans="1:12" s="89" customFormat="1" ht="12.75">
      <c r="A140" s="90"/>
      <c r="B140" s="91"/>
      <c r="C140" s="92"/>
      <c r="D140" s="93"/>
      <c r="E140" s="92"/>
      <c r="F140" s="94"/>
      <c r="G140" s="94"/>
      <c r="H140" s="95"/>
      <c r="I140" s="95"/>
      <c r="J140" s="95"/>
      <c r="K140" s="96"/>
      <c r="L140" s="96"/>
    </row>
    <row r="141" spans="1:12" s="89" customFormat="1" ht="12.75">
      <c r="A141" s="90"/>
      <c r="B141" s="91"/>
      <c r="C141" s="92"/>
      <c r="D141" s="93"/>
      <c r="E141" s="92"/>
      <c r="F141" s="94"/>
      <c r="G141" s="94"/>
      <c r="H141" s="95"/>
      <c r="I141" s="95"/>
      <c r="J141" s="95"/>
      <c r="K141" s="96"/>
      <c r="L141" s="96"/>
    </row>
    <row r="142" spans="1:12" s="89" customFormat="1" ht="12.75">
      <c r="A142" s="90"/>
      <c r="B142" s="91"/>
      <c r="C142" s="92"/>
      <c r="D142" s="93"/>
      <c r="E142" s="92"/>
      <c r="F142" s="94"/>
      <c r="G142" s="94"/>
      <c r="H142" s="95"/>
      <c r="I142" s="95"/>
      <c r="J142" s="95"/>
      <c r="K142" s="96"/>
      <c r="L142" s="96"/>
    </row>
    <row r="143" spans="1:12" s="89" customFormat="1" ht="12.75">
      <c r="A143" s="90"/>
      <c r="B143" s="91"/>
      <c r="C143" s="92"/>
      <c r="D143" s="93"/>
      <c r="E143" s="92"/>
      <c r="F143" s="94"/>
      <c r="G143" s="94"/>
      <c r="H143" s="95"/>
      <c r="I143" s="95"/>
      <c r="J143" s="95"/>
      <c r="K143" s="96"/>
      <c r="L143" s="96"/>
    </row>
    <row r="144" spans="1:12" s="89" customFormat="1" ht="12.75">
      <c r="A144" s="90"/>
      <c r="B144" s="91"/>
      <c r="C144" s="92"/>
      <c r="D144" s="93"/>
      <c r="E144" s="92"/>
      <c r="F144" s="94"/>
      <c r="G144" s="94"/>
      <c r="H144" s="95"/>
      <c r="I144" s="95"/>
      <c r="J144" s="95"/>
      <c r="K144" s="96"/>
      <c r="L144" s="96"/>
    </row>
    <row r="145" spans="1:12" s="89" customFormat="1" ht="12.75">
      <c r="A145" s="90"/>
      <c r="B145" s="91"/>
      <c r="C145" s="92"/>
      <c r="D145" s="93"/>
      <c r="E145" s="92"/>
      <c r="F145" s="94"/>
      <c r="G145" s="94"/>
      <c r="H145" s="95"/>
      <c r="I145" s="95"/>
      <c r="J145" s="95"/>
      <c r="K145" s="96"/>
      <c r="L145" s="96"/>
    </row>
    <row r="146" spans="1:12" s="89" customFormat="1" ht="12.75">
      <c r="A146" s="90"/>
      <c r="B146" s="91"/>
      <c r="C146" s="92"/>
      <c r="D146" s="93"/>
      <c r="E146" s="92"/>
      <c r="F146" s="94"/>
      <c r="G146" s="94"/>
      <c r="H146" s="95"/>
      <c r="I146" s="95"/>
      <c r="J146" s="95"/>
      <c r="K146" s="96"/>
      <c r="L146" s="96"/>
    </row>
    <row r="147" spans="1:12" s="89" customFormat="1" ht="12.75">
      <c r="A147" s="90"/>
      <c r="B147" s="91"/>
      <c r="C147" s="92"/>
      <c r="D147" s="93"/>
      <c r="E147" s="92"/>
      <c r="F147" s="94"/>
      <c r="G147" s="94"/>
      <c r="H147" s="95"/>
      <c r="I147" s="95"/>
      <c r="J147" s="95"/>
      <c r="K147" s="96"/>
      <c r="L147" s="96"/>
    </row>
    <row r="148" spans="1:12" s="89" customFormat="1" ht="12.75">
      <c r="A148" s="90"/>
      <c r="B148" s="91"/>
      <c r="C148" s="92"/>
      <c r="D148" s="93"/>
      <c r="E148" s="92"/>
      <c r="F148" s="94"/>
      <c r="G148" s="94"/>
      <c r="H148" s="95"/>
      <c r="I148" s="95"/>
      <c r="J148" s="95"/>
      <c r="K148" s="96"/>
      <c r="L148" s="96"/>
    </row>
    <row r="149" spans="1:12" s="89" customFormat="1" ht="12.75">
      <c r="A149" s="90"/>
      <c r="B149" s="91"/>
      <c r="C149" s="92"/>
      <c r="D149" s="93"/>
      <c r="E149" s="92"/>
      <c r="F149" s="94"/>
      <c r="G149" s="94"/>
      <c r="H149" s="95"/>
      <c r="I149" s="95"/>
      <c r="J149" s="95"/>
      <c r="K149" s="96"/>
      <c r="L149" s="96"/>
    </row>
    <row r="150" spans="1:12" s="89" customFormat="1" ht="12.75">
      <c r="A150" s="90"/>
      <c r="B150" s="91"/>
      <c r="C150" s="92"/>
      <c r="D150" s="93"/>
      <c r="E150" s="92"/>
      <c r="F150" s="94"/>
      <c r="G150" s="94"/>
      <c r="H150" s="95"/>
      <c r="I150" s="95"/>
      <c r="J150" s="95"/>
      <c r="K150" s="96"/>
      <c r="L150" s="96"/>
    </row>
    <row r="151" spans="1:12" s="89" customFormat="1" ht="12.75">
      <c r="A151" s="90"/>
      <c r="B151" s="91"/>
      <c r="C151" s="92"/>
      <c r="D151" s="93"/>
      <c r="E151" s="92"/>
      <c r="F151" s="94"/>
      <c r="G151" s="94"/>
      <c r="H151" s="95"/>
      <c r="I151" s="95"/>
      <c r="J151" s="95"/>
      <c r="K151" s="96"/>
      <c r="L151" s="96"/>
    </row>
    <row r="152" spans="1:12" s="89" customFormat="1" ht="12.75">
      <c r="A152" s="90"/>
      <c r="B152" s="91"/>
      <c r="C152" s="92"/>
      <c r="D152" s="93"/>
      <c r="E152" s="92"/>
      <c r="F152" s="94"/>
      <c r="G152" s="94"/>
      <c r="H152" s="95"/>
      <c r="I152" s="95"/>
      <c r="J152" s="95"/>
      <c r="K152" s="96"/>
      <c r="L152" s="96"/>
    </row>
    <row r="153" spans="1:12" s="89" customFormat="1" ht="12.75">
      <c r="A153" s="90"/>
      <c r="B153" s="91"/>
      <c r="C153" s="92"/>
      <c r="D153" s="93"/>
      <c r="E153" s="92"/>
      <c r="F153" s="94"/>
      <c r="G153" s="94"/>
      <c r="H153" s="95"/>
      <c r="I153" s="95"/>
      <c r="J153" s="95"/>
      <c r="K153" s="96"/>
      <c r="L153" s="96"/>
    </row>
    <row r="154" spans="1:12" s="89" customFormat="1" ht="12.75">
      <c r="A154" s="90"/>
      <c r="B154" s="91"/>
      <c r="C154" s="92"/>
      <c r="D154" s="93"/>
      <c r="E154" s="92"/>
      <c r="F154" s="94"/>
      <c r="G154" s="94"/>
      <c r="H154" s="95"/>
      <c r="I154" s="95"/>
      <c r="J154" s="95"/>
      <c r="K154" s="96"/>
      <c r="L154" s="96"/>
    </row>
    <row r="155" spans="1:12" s="89" customFormat="1" ht="12.75">
      <c r="A155" s="90"/>
      <c r="B155" s="91"/>
      <c r="C155" s="92"/>
      <c r="D155" s="93"/>
      <c r="E155" s="92"/>
      <c r="F155" s="94"/>
      <c r="G155" s="94"/>
      <c r="H155" s="95"/>
      <c r="I155" s="95"/>
      <c r="J155" s="95"/>
      <c r="K155" s="96"/>
      <c r="L155" s="96"/>
    </row>
    <row r="156" spans="1:12" s="89" customFormat="1" ht="12.75">
      <c r="A156" s="90"/>
      <c r="B156" s="91"/>
      <c r="C156" s="92"/>
      <c r="D156" s="93"/>
      <c r="E156" s="92"/>
      <c r="F156" s="94"/>
      <c r="G156" s="94"/>
      <c r="H156" s="95"/>
      <c r="I156" s="95"/>
      <c r="J156" s="95"/>
      <c r="K156" s="96"/>
      <c r="L156" s="96"/>
    </row>
    <row r="157" spans="1:12" s="89" customFormat="1" ht="12.75">
      <c r="A157" s="90"/>
      <c r="B157" s="91"/>
      <c r="C157" s="92"/>
      <c r="D157" s="93"/>
      <c r="E157" s="92"/>
      <c r="F157" s="94"/>
      <c r="G157" s="94"/>
      <c r="H157" s="95"/>
      <c r="I157" s="95"/>
      <c r="J157" s="95"/>
      <c r="K157" s="96"/>
      <c r="L157" s="96"/>
    </row>
    <row r="158" spans="1:12" s="89" customFormat="1" ht="12.75">
      <c r="A158" s="90"/>
      <c r="B158" s="91"/>
      <c r="C158" s="92"/>
      <c r="D158" s="93"/>
      <c r="E158" s="92"/>
      <c r="F158" s="94"/>
      <c r="G158" s="94"/>
      <c r="H158" s="95"/>
      <c r="I158" s="95"/>
      <c r="J158" s="95"/>
      <c r="K158" s="96"/>
      <c r="L158" s="96"/>
    </row>
    <row r="159" spans="1:12" s="89" customFormat="1" ht="12.75">
      <c r="A159" s="90"/>
      <c r="B159" s="91"/>
      <c r="C159" s="92"/>
      <c r="D159" s="93"/>
      <c r="E159" s="92"/>
      <c r="F159" s="94"/>
      <c r="G159" s="94"/>
      <c r="H159" s="95"/>
      <c r="I159" s="95"/>
      <c r="J159" s="95"/>
      <c r="K159" s="96"/>
      <c r="L159" s="96"/>
    </row>
    <row r="160" spans="1:12" s="89" customFormat="1" ht="12.75">
      <c r="A160" s="90"/>
      <c r="B160" s="91"/>
      <c r="C160" s="92"/>
      <c r="D160" s="93"/>
      <c r="E160" s="92"/>
      <c r="F160" s="94"/>
      <c r="G160" s="94"/>
      <c r="H160" s="95"/>
      <c r="I160" s="95"/>
      <c r="J160" s="95"/>
      <c r="K160" s="96"/>
      <c r="L160" s="96"/>
    </row>
    <row r="161" spans="1:12" s="89" customFormat="1" ht="12.75">
      <c r="A161" s="90"/>
      <c r="B161" s="91"/>
      <c r="C161" s="92"/>
      <c r="D161" s="93"/>
      <c r="E161" s="92"/>
      <c r="F161" s="94"/>
      <c r="G161" s="94"/>
      <c r="H161" s="95"/>
      <c r="I161" s="95"/>
      <c r="J161" s="95"/>
      <c r="K161" s="96"/>
      <c r="L161" s="96"/>
    </row>
    <row r="162" spans="1:12" s="89" customFormat="1" ht="12.75">
      <c r="A162" s="90"/>
      <c r="B162" s="91"/>
      <c r="C162" s="92"/>
      <c r="D162" s="93"/>
      <c r="E162" s="92"/>
      <c r="F162" s="94"/>
      <c r="G162" s="94"/>
      <c r="H162" s="95"/>
      <c r="I162" s="95"/>
      <c r="J162" s="95"/>
      <c r="K162" s="96"/>
      <c r="L162" s="96"/>
    </row>
    <row r="163" spans="1:12" s="89" customFormat="1" ht="12.75">
      <c r="A163" s="90"/>
      <c r="B163" s="91"/>
      <c r="C163" s="92"/>
      <c r="D163" s="93"/>
      <c r="E163" s="92"/>
      <c r="F163" s="94"/>
      <c r="G163" s="94"/>
      <c r="H163" s="95"/>
      <c r="I163" s="95"/>
      <c r="J163" s="95"/>
      <c r="K163" s="96"/>
      <c r="L163" s="96"/>
    </row>
    <row r="164" spans="1:12" s="89" customFormat="1" ht="12.75">
      <c r="A164" s="90"/>
      <c r="B164" s="91"/>
      <c r="C164" s="92"/>
      <c r="D164" s="93"/>
      <c r="E164" s="92"/>
      <c r="F164" s="94"/>
      <c r="G164" s="94"/>
      <c r="H164" s="95"/>
      <c r="I164" s="95"/>
      <c r="J164" s="95"/>
      <c r="K164" s="96"/>
      <c r="L164" s="96"/>
    </row>
    <row r="165" spans="1:12" s="89" customFormat="1" ht="12.75">
      <c r="A165" s="90"/>
      <c r="B165" s="91"/>
      <c r="C165" s="92"/>
      <c r="D165" s="93"/>
      <c r="E165" s="92"/>
      <c r="F165" s="94"/>
      <c r="G165" s="94"/>
      <c r="H165" s="95"/>
      <c r="I165" s="95"/>
      <c r="J165" s="95"/>
      <c r="K165" s="96"/>
      <c r="L165" s="96"/>
    </row>
    <row r="166" spans="1:12" s="89" customFormat="1" ht="12.75">
      <c r="A166" s="90"/>
      <c r="B166" s="91"/>
      <c r="C166" s="92"/>
      <c r="D166" s="93"/>
      <c r="E166" s="92"/>
      <c r="F166" s="94"/>
      <c r="G166" s="94"/>
      <c r="H166" s="95"/>
      <c r="I166" s="95"/>
      <c r="J166" s="95"/>
      <c r="K166" s="96"/>
      <c r="L166" s="96"/>
    </row>
    <row r="167" spans="1:12" s="89" customFormat="1" ht="12.75">
      <c r="A167" s="90"/>
      <c r="B167" s="91"/>
      <c r="C167" s="92"/>
      <c r="D167" s="93"/>
      <c r="E167" s="92"/>
      <c r="F167" s="94"/>
      <c r="G167" s="94"/>
      <c r="H167" s="95"/>
      <c r="I167" s="95"/>
      <c r="J167" s="95"/>
      <c r="K167" s="96"/>
      <c r="L167" s="96"/>
    </row>
    <row r="168" spans="1:12" s="89" customFormat="1" ht="12.75">
      <c r="A168" s="90"/>
      <c r="B168" s="91"/>
      <c r="C168" s="92"/>
      <c r="D168" s="93"/>
      <c r="E168" s="92"/>
      <c r="F168" s="94"/>
      <c r="G168" s="94"/>
      <c r="H168" s="95"/>
      <c r="I168" s="95"/>
      <c r="J168" s="95"/>
      <c r="K168" s="96"/>
      <c r="L168" s="96"/>
    </row>
    <row r="169" spans="1:12" s="89" customFormat="1" ht="12.75">
      <c r="A169" s="90"/>
      <c r="B169" s="91"/>
      <c r="C169" s="92"/>
      <c r="D169" s="93"/>
      <c r="E169" s="92"/>
      <c r="F169" s="94"/>
      <c r="G169" s="94"/>
      <c r="H169" s="95"/>
      <c r="I169" s="95"/>
      <c r="J169" s="95"/>
      <c r="K169" s="96"/>
      <c r="L169" s="96"/>
    </row>
    <row r="170" spans="1:12" s="89" customFormat="1" ht="12.75">
      <c r="A170" s="90"/>
      <c r="B170" s="91"/>
      <c r="C170" s="92"/>
      <c r="D170" s="93"/>
      <c r="E170" s="92"/>
      <c r="F170" s="94"/>
      <c r="G170" s="94"/>
      <c r="H170" s="95"/>
      <c r="I170" s="95"/>
      <c r="J170" s="95"/>
      <c r="K170" s="96"/>
      <c r="L170" s="96"/>
    </row>
    <row r="171" spans="1:12" s="89" customFormat="1" ht="12.75">
      <c r="A171" s="90"/>
      <c r="B171" s="91"/>
      <c r="C171" s="92"/>
      <c r="D171" s="93"/>
      <c r="E171" s="92"/>
      <c r="F171" s="94"/>
      <c r="G171" s="94"/>
      <c r="H171" s="95"/>
      <c r="I171" s="95"/>
      <c r="J171" s="95"/>
      <c r="K171" s="96"/>
      <c r="L171" s="96"/>
    </row>
    <row r="172" spans="1:12" s="89" customFormat="1" ht="12.75">
      <c r="A172" s="90"/>
      <c r="B172" s="91"/>
      <c r="C172" s="92"/>
      <c r="D172" s="93"/>
      <c r="E172" s="92"/>
      <c r="F172" s="94"/>
      <c r="G172" s="94"/>
      <c r="H172" s="95"/>
      <c r="I172" s="95"/>
      <c r="J172" s="95"/>
      <c r="K172" s="96"/>
      <c r="L172" s="96"/>
    </row>
    <row r="173" spans="1:12" s="89" customFormat="1" ht="12.75">
      <c r="A173" s="90"/>
      <c r="B173" s="91"/>
      <c r="C173" s="92"/>
      <c r="D173" s="93"/>
      <c r="E173" s="92"/>
      <c r="F173" s="94"/>
      <c r="G173" s="94"/>
      <c r="H173" s="95"/>
      <c r="I173" s="95"/>
      <c r="J173" s="95"/>
      <c r="K173" s="96"/>
      <c r="L173" s="96"/>
    </row>
    <row r="174" spans="1:12" s="89" customFormat="1" ht="12.75">
      <c r="A174" s="90"/>
      <c r="B174" s="91"/>
      <c r="C174" s="92"/>
      <c r="D174" s="93"/>
      <c r="E174" s="92"/>
      <c r="F174" s="94"/>
      <c r="G174" s="94"/>
      <c r="H174" s="95"/>
      <c r="I174" s="95"/>
      <c r="J174" s="95"/>
      <c r="K174" s="96"/>
      <c r="L174" s="96"/>
    </row>
    <row r="175" spans="1:12" s="89" customFormat="1" ht="12.75">
      <c r="A175" s="90"/>
      <c r="B175" s="91"/>
      <c r="C175" s="92"/>
      <c r="D175" s="93"/>
      <c r="E175" s="92"/>
      <c r="F175" s="94"/>
      <c r="G175" s="94"/>
      <c r="H175" s="95"/>
      <c r="I175" s="95"/>
      <c r="J175" s="95"/>
      <c r="K175" s="96"/>
      <c r="L175" s="96"/>
    </row>
    <row r="176" spans="1:12" s="89" customFormat="1" ht="12.75">
      <c r="A176" s="90"/>
      <c r="B176" s="91"/>
      <c r="C176" s="92"/>
      <c r="D176" s="93"/>
      <c r="E176" s="92"/>
      <c r="F176" s="94"/>
      <c r="G176" s="94"/>
      <c r="H176" s="95"/>
      <c r="I176" s="95"/>
      <c r="J176" s="95"/>
      <c r="K176" s="96"/>
      <c r="L176" s="96"/>
    </row>
    <row r="177" spans="1:12" s="89" customFormat="1" ht="12.75">
      <c r="A177" s="90"/>
      <c r="B177" s="91"/>
      <c r="C177" s="92"/>
      <c r="D177" s="93"/>
      <c r="E177" s="92"/>
      <c r="F177" s="94"/>
      <c r="G177" s="94"/>
      <c r="H177" s="95"/>
      <c r="I177" s="95"/>
      <c r="J177" s="95"/>
      <c r="K177" s="96"/>
      <c r="L177" s="96"/>
    </row>
    <row r="178" spans="1:12" s="89" customFormat="1" ht="12.75">
      <c r="A178" s="90"/>
      <c r="B178" s="91"/>
      <c r="C178" s="92"/>
      <c r="D178" s="93"/>
      <c r="E178" s="92"/>
      <c r="F178" s="94"/>
      <c r="G178" s="94"/>
      <c r="H178" s="95"/>
      <c r="I178" s="95"/>
      <c r="J178" s="95"/>
      <c r="K178" s="96"/>
      <c r="L178" s="96"/>
    </row>
    <row r="179" spans="1:12" s="89" customFormat="1" ht="12.75">
      <c r="A179" s="90"/>
      <c r="B179" s="91"/>
      <c r="C179" s="92"/>
      <c r="D179" s="93"/>
      <c r="E179" s="92"/>
      <c r="F179" s="94"/>
      <c r="G179" s="94"/>
      <c r="H179" s="95"/>
      <c r="I179" s="95"/>
      <c r="J179" s="95"/>
      <c r="K179" s="96"/>
      <c r="L179" s="96"/>
    </row>
    <row r="180" spans="1:12" s="89" customFormat="1" ht="12.75">
      <c r="A180" s="90"/>
      <c r="B180" s="91"/>
      <c r="C180" s="92"/>
      <c r="D180" s="93"/>
      <c r="E180" s="92"/>
      <c r="F180" s="94"/>
      <c r="G180" s="94"/>
      <c r="H180" s="95"/>
      <c r="I180" s="95"/>
      <c r="J180" s="95"/>
      <c r="K180" s="96"/>
      <c r="L180" s="96"/>
    </row>
    <row r="181" spans="1:12" s="89" customFormat="1" ht="12.75">
      <c r="A181" s="90"/>
      <c r="B181" s="91"/>
      <c r="C181" s="92"/>
      <c r="D181" s="93"/>
      <c r="E181" s="92"/>
      <c r="F181" s="94"/>
      <c r="G181" s="94"/>
      <c r="H181" s="95"/>
      <c r="I181" s="95"/>
      <c r="J181" s="95"/>
      <c r="K181" s="96"/>
      <c r="L181" s="96"/>
    </row>
    <row r="182" spans="1:12" s="89" customFormat="1" ht="12.75">
      <c r="A182" s="90"/>
      <c r="B182" s="91"/>
      <c r="C182" s="92"/>
      <c r="D182" s="93"/>
      <c r="E182" s="92"/>
      <c r="F182" s="94"/>
      <c r="G182" s="94"/>
      <c r="H182" s="95"/>
      <c r="I182" s="95"/>
      <c r="J182" s="95"/>
      <c r="K182" s="96"/>
      <c r="L182" s="96"/>
    </row>
    <row r="183" spans="1:12" s="89" customFormat="1" ht="12.75">
      <c r="A183" s="90"/>
      <c r="B183" s="91"/>
      <c r="C183" s="92"/>
      <c r="D183" s="93"/>
      <c r="E183" s="92"/>
      <c r="F183" s="94"/>
      <c r="G183" s="94"/>
      <c r="H183" s="95"/>
      <c r="I183" s="95"/>
      <c r="J183" s="95"/>
      <c r="K183" s="96"/>
      <c r="L183" s="96"/>
    </row>
    <row r="184" spans="1:12" s="89" customFormat="1" ht="12.75">
      <c r="A184" s="90"/>
      <c r="B184" s="91"/>
      <c r="C184" s="92"/>
      <c r="D184" s="93"/>
      <c r="E184" s="92"/>
      <c r="F184" s="94"/>
      <c r="G184" s="94"/>
      <c r="H184" s="95"/>
      <c r="I184" s="95"/>
      <c r="J184" s="95"/>
      <c r="K184" s="96"/>
      <c r="L184" s="96"/>
    </row>
    <row r="185" spans="1:12" s="89" customFormat="1" ht="12.75">
      <c r="A185" s="90"/>
      <c r="B185" s="91"/>
      <c r="C185" s="92"/>
      <c r="D185" s="93"/>
      <c r="E185" s="92"/>
      <c r="F185" s="94"/>
      <c r="G185" s="94"/>
      <c r="H185" s="95"/>
      <c r="I185" s="95"/>
      <c r="J185" s="95"/>
      <c r="K185" s="96"/>
      <c r="L185" s="96"/>
    </row>
    <row r="186" spans="1:12" s="89" customFormat="1" ht="12.75">
      <c r="A186" s="90"/>
      <c r="B186" s="91"/>
      <c r="C186" s="92"/>
      <c r="D186" s="93"/>
      <c r="E186" s="92"/>
      <c r="F186" s="94"/>
      <c r="G186" s="94"/>
      <c r="H186" s="95"/>
      <c r="I186" s="95"/>
      <c r="J186" s="95"/>
      <c r="K186" s="96"/>
      <c r="L186" s="96"/>
    </row>
    <row r="187" spans="1:12" s="89" customFormat="1" ht="12.75">
      <c r="A187" s="90"/>
      <c r="B187" s="91"/>
      <c r="C187" s="92"/>
      <c r="D187" s="93"/>
      <c r="E187" s="92"/>
      <c r="F187" s="94"/>
      <c r="G187" s="94"/>
      <c r="H187" s="95"/>
      <c r="I187" s="95"/>
      <c r="J187" s="95"/>
      <c r="K187" s="96"/>
      <c r="L187" s="96"/>
    </row>
    <row r="188" spans="1:12" s="89" customFormat="1" ht="12.75">
      <c r="A188" s="90"/>
      <c r="B188" s="91"/>
      <c r="C188" s="92"/>
      <c r="D188" s="93"/>
      <c r="E188" s="92"/>
      <c r="F188" s="94"/>
      <c r="G188" s="94"/>
      <c r="H188" s="95"/>
      <c r="I188" s="95"/>
      <c r="J188" s="95"/>
      <c r="K188" s="96"/>
      <c r="L188" s="96"/>
    </row>
    <row r="189" spans="1:12" s="89" customFormat="1" ht="12.75">
      <c r="A189" s="90"/>
      <c r="B189" s="91"/>
      <c r="C189" s="92"/>
      <c r="D189" s="93"/>
      <c r="E189" s="92"/>
      <c r="F189" s="94"/>
      <c r="G189" s="94"/>
      <c r="H189" s="95"/>
      <c r="I189" s="95"/>
      <c r="J189" s="95"/>
      <c r="K189" s="96"/>
      <c r="L189" s="96"/>
    </row>
    <row r="190" spans="1:12" s="89" customFormat="1" ht="12.75">
      <c r="A190" s="90"/>
      <c r="B190" s="91"/>
      <c r="C190" s="92"/>
      <c r="D190" s="93"/>
      <c r="E190" s="92"/>
      <c r="F190" s="94"/>
      <c r="G190" s="94"/>
      <c r="H190" s="95"/>
      <c r="I190" s="95"/>
      <c r="J190" s="95"/>
      <c r="K190" s="96"/>
      <c r="L190" s="96"/>
    </row>
    <row r="191" spans="1:12" s="89" customFormat="1" ht="12.75">
      <c r="A191" s="90"/>
      <c r="B191" s="91"/>
      <c r="C191" s="92"/>
      <c r="D191" s="93"/>
      <c r="E191" s="92"/>
      <c r="F191" s="94"/>
      <c r="G191" s="94"/>
      <c r="H191" s="95"/>
      <c r="I191" s="95"/>
      <c r="J191" s="95"/>
      <c r="K191" s="96"/>
      <c r="L191" s="96"/>
    </row>
    <row r="192" spans="1:12" s="89" customFormat="1" ht="12.75">
      <c r="A192" s="90"/>
      <c r="B192" s="91"/>
      <c r="C192" s="92"/>
      <c r="D192" s="93"/>
      <c r="E192" s="92"/>
      <c r="F192" s="94"/>
      <c r="G192" s="94"/>
      <c r="H192" s="95"/>
      <c r="I192" s="95"/>
      <c r="J192" s="95"/>
      <c r="K192" s="96"/>
      <c r="L192" s="96"/>
    </row>
    <row r="193" spans="1:12" s="89" customFormat="1" ht="12.75">
      <c r="A193" s="90"/>
      <c r="B193" s="91"/>
      <c r="C193" s="92"/>
      <c r="D193" s="93"/>
      <c r="E193" s="92"/>
      <c r="F193" s="94"/>
      <c r="G193" s="94"/>
      <c r="H193" s="95"/>
      <c r="I193" s="95"/>
      <c r="J193" s="95"/>
      <c r="K193" s="96"/>
      <c r="L193" s="96"/>
    </row>
    <row r="194" spans="1:12" s="89" customFormat="1" ht="12.75">
      <c r="A194" s="90"/>
      <c r="B194" s="91"/>
      <c r="C194" s="92"/>
      <c r="D194" s="93"/>
      <c r="E194" s="92"/>
      <c r="F194" s="94"/>
      <c r="G194" s="94"/>
      <c r="H194" s="95"/>
      <c r="I194" s="95"/>
      <c r="J194" s="95"/>
      <c r="K194" s="96"/>
      <c r="L194" s="96"/>
    </row>
    <row r="195" spans="1:12" s="89" customFormat="1" ht="12.75">
      <c r="A195" s="90"/>
      <c r="B195" s="91"/>
      <c r="C195" s="92"/>
      <c r="D195" s="93"/>
      <c r="E195" s="92"/>
      <c r="F195" s="94"/>
      <c r="G195" s="94"/>
      <c r="H195" s="95"/>
      <c r="I195" s="95"/>
      <c r="J195" s="95"/>
      <c r="K195" s="96"/>
      <c r="L195" s="96"/>
    </row>
    <row r="196" spans="1:12" s="89" customFormat="1" ht="12.75">
      <c r="A196" s="90"/>
      <c r="B196" s="91"/>
      <c r="C196" s="92"/>
      <c r="D196" s="93"/>
      <c r="E196" s="92"/>
      <c r="F196" s="94"/>
      <c r="G196" s="94"/>
      <c r="H196" s="95"/>
      <c r="I196" s="95"/>
      <c r="J196" s="95"/>
      <c r="K196" s="96"/>
      <c r="L196" s="96"/>
    </row>
    <row r="197" spans="1:12" s="89" customFormat="1" ht="12.75">
      <c r="A197" s="90"/>
      <c r="B197" s="91"/>
      <c r="C197" s="92"/>
      <c r="D197" s="93"/>
      <c r="E197" s="92"/>
      <c r="F197" s="94"/>
      <c r="G197" s="94"/>
      <c r="H197" s="95"/>
      <c r="I197" s="95"/>
      <c r="J197" s="95"/>
      <c r="K197" s="96"/>
      <c r="L197" s="96"/>
    </row>
    <row r="198" spans="1:12" s="89" customFormat="1" ht="12.75">
      <c r="A198" s="90"/>
      <c r="B198" s="91"/>
      <c r="C198" s="92"/>
      <c r="D198" s="93"/>
      <c r="E198" s="92"/>
      <c r="F198" s="94"/>
      <c r="G198" s="94"/>
      <c r="H198" s="95"/>
      <c r="I198" s="95"/>
      <c r="J198" s="95"/>
      <c r="K198" s="96"/>
      <c r="L198" s="96"/>
    </row>
    <row r="199" spans="1:12" s="89" customFormat="1" ht="12.75">
      <c r="A199" s="90"/>
      <c r="B199" s="91"/>
      <c r="C199" s="92"/>
      <c r="D199" s="93"/>
      <c r="E199" s="92"/>
      <c r="F199" s="94"/>
      <c r="G199" s="94"/>
      <c r="H199" s="95"/>
      <c r="I199" s="95"/>
      <c r="J199" s="95"/>
      <c r="K199" s="96"/>
      <c r="L199" s="96"/>
    </row>
    <row r="200" spans="1:12" s="89" customFormat="1" ht="12.75">
      <c r="A200" s="90"/>
      <c r="B200" s="91"/>
      <c r="C200" s="92"/>
      <c r="D200" s="93"/>
      <c r="E200" s="92"/>
      <c r="F200" s="94"/>
      <c r="G200" s="94"/>
      <c r="H200" s="95"/>
      <c r="I200" s="95"/>
      <c r="J200" s="95"/>
      <c r="K200" s="96"/>
      <c r="L200" s="96"/>
    </row>
    <row r="201" spans="1:12" s="89" customFormat="1" ht="12.75">
      <c r="A201" s="90"/>
      <c r="B201" s="91"/>
      <c r="C201" s="92"/>
      <c r="D201" s="93"/>
      <c r="E201" s="92"/>
      <c r="F201" s="94"/>
      <c r="G201" s="94"/>
      <c r="H201" s="95"/>
      <c r="I201" s="95"/>
      <c r="J201" s="95"/>
      <c r="K201" s="96"/>
      <c r="L201" s="96"/>
    </row>
    <row r="202" spans="1:12" s="89" customFormat="1" ht="12.75">
      <c r="A202" s="90"/>
      <c r="B202" s="91"/>
      <c r="C202" s="92"/>
      <c r="D202" s="93"/>
      <c r="E202" s="92"/>
      <c r="F202" s="94"/>
      <c r="G202" s="94"/>
      <c r="H202" s="95"/>
      <c r="I202" s="95"/>
      <c r="J202" s="95"/>
      <c r="K202" s="96"/>
      <c r="L202" s="96"/>
    </row>
    <row r="203" spans="1:12" s="89" customFormat="1" ht="12.75">
      <c r="A203" s="90"/>
      <c r="B203" s="91"/>
      <c r="C203" s="92"/>
      <c r="D203" s="93"/>
      <c r="E203" s="92"/>
      <c r="F203" s="94"/>
      <c r="G203" s="94"/>
      <c r="H203" s="95"/>
      <c r="I203" s="95"/>
      <c r="J203" s="95"/>
      <c r="K203" s="96"/>
      <c r="L203" s="96"/>
    </row>
    <row r="204" spans="1:12" s="89" customFormat="1" ht="12.75">
      <c r="A204" s="90"/>
      <c r="B204" s="91"/>
      <c r="C204" s="92"/>
      <c r="D204" s="93"/>
      <c r="E204" s="92"/>
      <c r="F204" s="94"/>
      <c r="G204" s="94"/>
      <c r="H204" s="95"/>
      <c r="I204" s="95"/>
      <c r="J204" s="95"/>
      <c r="K204" s="96"/>
      <c r="L204" s="96"/>
    </row>
    <row r="205" spans="1:12" s="89" customFormat="1" ht="12.75">
      <c r="A205" s="90"/>
      <c r="B205" s="91"/>
      <c r="C205" s="92"/>
      <c r="D205" s="93"/>
      <c r="E205" s="92"/>
      <c r="F205" s="94"/>
      <c r="G205" s="94"/>
      <c r="H205" s="95"/>
      <c r="I205" s="95"/>
      <c r="J205" s="95"/>
      <c r="K205" s="96"/>
      <c r="L205" s="96"/>
    </row>
    <row r="206" spans="1:12" s="89" customFormat="1" ht="12.75">
      <c r="A206" s="90"/>
      <c r="B206" s="91"/>
      <c r="C206" s="92"/>
      <c r="D206" s="93"/>
      <c r="E206" s="92"/>
      <c r="F206" s="94"/>
      <c r="G206" s="94"/>
      <c r="H206" s="95"/>
      <c r="I206" s="95"/>
      <c r="J206" s="95"/>
      <c r="K206" s="96"/>
      <c r="L206" s="96"/>
    </row>
    <row r="207" spans="1:12" s="89" customFormat="1" ht="12.75">
      <c r="A207" s="90"/>
      <c r="B207" s="91"/>
      <c r="C207" s="92"/>
      <c r="D207" s="93"/>
      <c r="E207" s="92"/>
      <c r="F207" s="94"/>
      <c r="G207" s="94"/>
      <c r="H207" s="95"/>
      <c r="I207" s="95"/>
      <c r="J207" s="95"/>
      <c r="K207" s="96"/>
      <c r="L207" s="96"/>
    </row>
    <row r="208" spans="1:12" s="89" customFormat="1" ht="12.75">
      <c r="A208" s="90"/>
      <c r="B208" s="91"/>
      <c r="C208" s="92"/>
      <c r="D208" s="93"/>
      <c r="E208" s="92"/>
      <c r="F208" s="94"/>
      <c r="G208" s="94"/>
      <c r="H208" s="95"/>
      <c r="I208" s="95"/>
      <c r="J208" s="95"/>
      <c r="K208" s="96"/>
      <c r="L208" s="96"/>
    </row>
    <row r="209" spans="1:12" s="89" customFormat="1" ht="12.75">
      <c r="A209" s="90"/>
      <c r="B209" s="91"/>
      <c r="C209" s="92"/>
      <c r="D209" s="93"/>
      <c r="E209" s="92"/>
      <c r="F209" s="94"/>
      <c r="G209" s="94"/>
      <c r="H209" s="95"/>
      <c r="I209" s="95"/>
      <c r="J209" s="95"/>
      <c r="K209" s="96"/>
      <c r="L209" s="96"/>
    </row>
    <row r="210" spans="1:12" s="89" customFormat="1" ht="12.75">
      <c r="A210" s="90"/>
      <c r="B210" s="91"/>
      <c r="C210" s="92"/>
      <c r="D210" s="93"/>
      <c r="E210" s="92"/>
      <c r="F210" s="94"/>
      <c r="G210" s="94"/>
      <c r="H210" s="95"/>
      <c r="I210" s="95"/>
      <c r="J210" s="95"/>
      <c r="K210" s="96"/>
      <c r="L210" s="96"/>
    </row>
    <row r="211" spans="1:12" s="89" customFormat="1" ht="12.75">
      <c r="A211" s="90"/>
      <c r="B211" s="91"/>
      <c r="C211" s="92"/>
      <c r="D211" s="93"/>
      <c r="E211" s="92"/>
      <c r="F211" s="94"/>
      <c r="G211" s="94"/>
      <c r="H211" s="95"/>
      <c r="I211" s="95"/>
      <c r="J211" s="95"/>
      <c r="K211" s="96"/>
      <c r="L211" s="96"/>
    </row>
    <row r="212" spans="1:12" s="89" customFormat="1" ht="12.75">
      <c r="A212" s="90"/>
      <c r="B212" s="91"/>
      <c r="C212" s="92"/>
      <c r="D212" s="93"/>
      <c r="E212" s="92"/>
      <c r="F212" s="94"/>
      <c r="G212" s="94"/>
      <c r="H212" s="95"/>
      <c r="I212" s="95"/>
      <c r="J212" s="95"/>
      <c r="K212" s="96"/>
      <c r="L212" s="96"/>
    </row>
    <row r="213" spans="1:12" s="89" customFormat="1" ht="12.75">
      <c r="A213" s="90"/>
      <c r="B213" s="91"/>
      <c r="C213" s="92"/>
      <c r="D213" s="93"/>
      <c r="E213" s="92"/>
      <c r="F213" s="94"/>
      <c r="G213" s="94"/>
      <c r="H213" s="95"/>
      <c r="I213" s="95"/>
      <c r="J213" s="95"/>
      <c r="K213" s="96"/>
      <c r="L213" s="96"/>
    </row>
    <row r="214" spans="1:12" s="89" customFormat="1" ht="12.75">
      <c r="A214" s="90"/>
      <c r="B214" s="91"/>
      <c r="C214" s="92"/>
      <c r="D214" s="93"/>
      <c r="E214" s="92"/>
      <c r="F214" s="94"/>
      <c r="G214" s="94"/>
      <c r="H214" s="95"/>
      <c r="I214" s="95"/>
      <c r="J214" s="95"/>
      <c r="K214" s="96"/>
      <c r="L214" s="96"/>
    </row>
    <row r="215" spans="1:12" s="89" customFormat="1" ht="12.75">
      <c r="A215" s="90"/>
      <c r="B215" s="91"/>
      <c r="C215" s="92"/>
      <c r="D215" s="93"/>
      <c r="E215" s="92"/>
      <c r="F215" s="94"/>
      <c r="G215" s="94"/>
      <c r="H215" s="95"/>
      <c r="I215" s="95"/>
      <c r="J215" s="95"/>
      <c r="K215" s="96"/>
      <c r="L215" s="96"/>
    </row>
    <row r="216" spans="1:12" s="89" customFormat="1" ht="12.75">
      <c r="A216" s="90"/>
      <c r="B216" s="91"/>
      <c r="C216" s="92"/>
      <c r="D216" s="93"/>
      <c r="E216" s="92"/>
      <c r="F216" s="94"/>
      <c r="G216" s="94"/>
      <c r="H216" s="95"/>
      <c r="I216" s="95"/>
      <c r="J216" s="95"/>
      <c r="K216" s="96"/>
      <c r="L216" s="96"/>
    </row>
    <row r="217" spans="1:12" s="89" customFormat="1" ht="12.75">
      <c r="A217" s="90"/>
      <c r="B217" s="91"/>
      <c r="C217" s="92"/>
      <c r="D217" s="93"/>
      <c r="E217" s="92"/>
      <c r="F217" s="94"/>
      <c r="G217" s="94"/>
      <c r="H217" s="95"/>
      <c r="I217" s="95"/>
      <c r="J217" s="95"/>
      <c r="K217" s="96"/>
      <c r="L217" s="96"/>
    </row>
    <row r="218" spans="1:12" s="89" customFormat="1" ht="12.75">
      <c r="A218" s="90"/>
      <c r="B218" s="91"/>
      <c r="C218" s="92"/>
      <c r="D218" s="93"/>
      <c r="E218" s="92"/>
      <c r="F218" s="94"/>
      <c r="G218" s="94"/>
      <c r="H218" s="95"/>
      <c r="I218" s="95"/>
      <c r="J218" s="95"/>
      <c r="K218" s="96"/>
      <c r="L218" s="96"/>
    </row>
    <row r="219" spans="1:12" s="89" customFormat="1" ht="12.75">
      <c r="A219" s="90"/>
      <c r="B219" s="91"/>
      <c r="C219" s="92"/>
      <c r="D219" s="93"/>
      <c r="E219" s="92"/>
      <c r="F219" s="94"/>
      <c r="G219" s="94"/>
      <c r="H219" s="95"/>
      <c r="I219" s="95"/>
      <c r="J219" s="95"/>
      <c r="K219" s="96"/>
      <c r="L219" s="96"/>
    </row>
    <row r="220" spans="1:12" s="89" customFormat="1" ht="12.75">
      <c r="A220" s="90"/>
      <c r="B220" s="91"/>
      <c r="C220" s="92"/>
      <c r="D220" s="93"/>
      <c r="E220" s="92"/>
      <c r="F220" s="94"/>
      <c r="G220" s="94"/>
      <c r="H220" s="95"/>
      <c r="I220" s="95"/>
      <c r="J220" s="95"/>
      <c r="K220" s="96"/>
      <c r="L220" s="96"/>
    </row>
    <row r="221" spans="1:12" s="89" customFormat="1" ht="12.75">
      <c r="A221" s="90"/>
      <c r="B221" s="91"/>
      <c r="C221" s="92"/>
      <c r="D221" s="93"/>
      <c r="E221" s="92"/>
      <c r="F221" s="94"/>
      <c r="G221" s="94"/>
      <c r="H221" s="95"/>
      <c r="I221" s="95"/>
      <c r="J221" s="95"/>
      <c r="K221" s="96"/>
      <c r="L221" s="96"/>
    </row>
    <row r="222" spans="1:12" s="89" customFormat="1" ht="12.75">
      <c r="A222" s="90"/>
      <c r="B222" s="91"/>
      <c r="C222" s="92"/>
      <c r="D222" s="93"/>
      <c r="E222" s="92"/>
      <c r="F222" s="94"/>
      <c r="G222" s="94"/>
      <c r="H222" s="95"/>
      <c r="I222" s="95"/>
      <c r="J222" s="95"/>
      <c r="K222" s="96"/>
      <c r="L222" s="96"/>
    </row>
    <row r="223" spans="1:12" s="89" customFormat="1" ht="12.75">
      <c r="A223" s="90"/>
      <c r="B223" s="91"/>
      <c r="C223" s="92"/>
      <c r="D223" s="93"/>
      <c r="E223" s="92"/>
      <c r="F223" s="94"/>
      <c r="G223" s="94"/>
      <c r="H223" s="95"/>
      <c r="I223" s="95"/>
      <c r="J223" s="95"/>
      <c r="K223" s="96"/>
      <c r="L223" s="96"/>
    </row>
    <row r="224" spans="1:12" s="89" customFormat="1" ht="12.75">
      <c r="A224" s="90"/>
      <c r="B224" s="91"/>
      <c r="C224" s="92"/>
      <c r="D224" s="93"/>
      <c r="E224" s="92"/>
      <c r="F224" s="94"/>
      <c r="G224" s="94"/>
      <c r="H224" s="95"/>
      <c r="I224" s="95"/>
      <c r="J224" s="95"/>
      <c r="K224" s="96"/>
      <c r="L224" s="96"/>
    </row>
    <row r="225" spans="1:12" s="89" customFormat="1" ht="12.75">
      <c r="A225" s="90"/>
      <c r="B225" s="91"/>
      <c r="C225" s="92"/>
      <c r="D225" s="93"/>
      <c r="E225" s="92"/>
      <c r="F225" s="94"/>
      <c r="G225" s="94"/>
      <c r="H225" s="95"/>
      <c r="I225" s="95"/>
      <c r="J225" s="95"/>
      <c r="K225" s="96"/>
      <c r="L225" s="96"/>
    </row>
    <row r="226" spans="1:12" s="89" customFormat="1" ht="12.75">
      <c r="A226" s="90"/>
      <c r="B226" s="91"/>
      <c r="C226" s="92"/>
      <c r="D226" s="93"/>
      <c r="E226" s="92"/>
      <c r="F226" s="94"/>
      <c r="G226" s="94"/>
      <c r="H226" s="95"/>
      <c r="I226" s="95"/>
      <c r="J226" s="95"/>
      <c r="K226" s="96"/>
      <c r="L226" s="96"/>
    </row>
    <row r="227" spans="1:12" s="89" customFormat="1" ht="12.75">
      <c r="A227" s="90"/>
      <c r="B227" s="91"/>
      <c r="C227" s="92"/>
      <c r="D227" s="93"/>
      <c r="E227" s="92"/>
      <c r="F227" s="94"/>
      <c r="G227" s="94"/>
      <c r="H227" s="95"/>
      <c r="I227" s="95"/>
      <c r="J227" s="95"/>
      <c r="K227" s="96"/>
      <c r="L227" s="96"/>
    </row>
    <row r="228" spans="1:12" s="89" customFormat="1" ht="12.75">
      <c r="A228" s="90"/>
      <c r="B228" s="91"/>
      <c r="C228" s="92"/>
      <c r="D228" s="93"/>
      <c r="E228" s="92"/>
      <c r="F228" s="94"/>
      <c r="G228" s="94"/>
      <c r="H228" s="95"/>
      <c r="I228" s="95"/>
      <c r="J228" s="95"/>
      <c r="K228" s="96"/>
      <c r="L228" s="96"/>
    </row>
    <row r="229" spans="1:12" s="89" customFormat="1" ht="12.75">
      <c r="A229" s="90"/>
      <c r="B229" s="91"/>
      <c r="C229" s="92"/>
      <c r="D229" s="93"/>
      <c r="E229" s="92"/>
      <c r="F229" s="94"/>
      <c r="G229" s="94"/>
      <c r="H229" s="95"/>
      <c r="I229" s="95"/>
      <c r="J229" s="95"/>
      <c r="K229" s="96"/>
      <c r="L229" s="96"/>
    </row>
    <row r="230" spans="1:12" s="89" customFormat="1" ht="12.75">
      <c r="A230" s="90"/>
      <c r="B230" s="91"/>
      <c r="C230" s="92"/>
      <c r="D230" s="93"/>
      <c r="E230" s="92"/>
      <c r="F230" s="94"/>
      <c r="G230" s="94"/>
      <c r="H230" s="95"/>
      <c r="I230" s="95"/>
      <c r="J230" s="95"/>
      <c r="K230" s="96"/>
      <c r="L230" s="96"/>
    </row>
    <row r="231" spans="1:12" s="89" customFormat="1" ht="12.75">
      <c r="A231" s="90"/>
      <c r="B231" s="91"/>
      <c r="C231" s="92"/>
      <c r="D231" s="93"/>
      <c r="E231" s="92"/>
      <c r="F231" s="94"/>
      <c r="G231" s="94"/>
      <c r="H231" s="95"/>
      <c r="I231" s="95"/>
      <c r="J231" s="95"/>
      <c r="K231" s="96"/>
      <c r="L231" s="96"/>
    </row>
    <row r="232" spans="1:12" s="89" customFormat="1" ht="12.75">
      <c r="A232" s="90"/>
      <c r="B232" s="91"/>
      <c r="C232" s="92"/>
      <c r="D232" s="93"/>
      <c r="E232" s="92"/>
      <c r="F232" s="94"/>
      <c r="G232" s="94"/>
      <c r="H232" s="95"/>
      <c r="I232" s="95"/>
      <c r="J232" s="95"/>
      <c r="K232" s="96"/>
      <c r="L232" s="96"/>
    </row>
    <row r="233" spans="1:12" s="89" customFormat="1" ht="12.75">
      <c r="A233" s="90"/>
      <c r="B233" s="91"/>
      <c r="C233" s="92"/>
      <c r="D233" s="93"/>
      <c r="E233" s="92"/>
      <c r="F233" s="94"/>
      <c r="G233" s="94"/>
      <c r="H233" s="95"/>
      <c r="I233" s="95"/>
      <c r="J233" s="95"/>
      <c r="K233" s="96"/>
      <c r="L233" s="96"/>
    </row>
    <row r="234" spans="1:12" s="89" customFormat="1" ht="12.75">
      <c r="A234" s="90"/>
      <c r="B234" s="91"/>
      <c r="C234" s="92"/>
      <c r="D234" s="93"/>
      <c r="E234" s="92"/>
      <c r="F234" s="94"/>
      <c r="G234" s="94"/>
      <c r="H234" s="95"/>
      <c r="I234" s="95"/>
      <c r="J234" s="95"/>
      <c r="K234" s="96"/>
      <c r="L234" s="96"/>
    </row>
    <row r="235" spans="1:12" s="89" customFormat="1" ht="12.75">
      <c r="A235" s="90"/>
      <c r="B235" s="91"/>
      <c r="C235" s="92"/>
      <c r="D235" s="93"/>
      <c r="E235" s="92"/>
      <c r="F235" s="94"/>
      <c r="G235" s="94"/>
      <c r="H235" s="95"/>
      <c r="I235" s="95"/>
      <c r="J235" s="95"/>
      <c r="K235" s="96"/>
      <c r="L235" s="96"/>
    </row>
    <row r="236" spans="1:12" s="89" customFormat="1" ht="12.75">
      <c r="A236" s="90"/>
      <c r="B236" s="91"/>
      <c r="C236" s="92"/>
      <c r="D236" s="93"/>
      <c r="E236" s="92"/>
      <c r="F236" s="94"/>
      <c r="G236" s="94"/>
      <c r="H236" s="95"/>
      <c r="I236" s="95"/>
      <c r="J236" s="95"/>
      <c r="K236" s="96"/>
      <c r="L236" s="96"/>
    </row>
    <row r="237" spans="1:12" s="89" customFormat="1" ht="12.75">
      <c r="A237" s="90"/>
      <c r="B237" s="91"/>
      <c r="C237" s="92"/>
      <c r="D237" s="93"/>
      <c r="E237" s="92"/>
      <c r="F237" s="94"/>
      <c r="G237" s="94"/>
      <c r="H237" s="95"/>
      <c r="I237" s="95"/>
      <c r="J237" s="95"/>
      <c r="K237" s="96"/>
      <c r="L237" s="96"/>
    </row>
    <row r="238" spans="1:12" s="89" customFormat="1" ht="12.75">
      <c r="A238" s="90"/>
      <c r="B238" s="91"/>
      <c r="C238" s="92"/>
      <c r="D238" s="93"/>
      <c r="E238" s="92"/>
      <c r="F238" s="94"/>
      <c r="G238" s="94"/>
      <c r="H238" s="95"/>
      <c r="I238" s="95"/>
      <c r="J238" s="95"/>
      <c r="K238" s="96"/>
      <c r="L238" s="96"/>
    </row>
    <row r="239" spans="1:12" s="89" customFormat="1" ht="12.75">
      <c r="A239" s="90"/>
      <c r="B239" s="91"/>
      <c r="C239" s="92"/>
      <c r="D239" s="93"/>
      <c r="E239" s="92"/>
      <c r="F239" s="94"/>
      <c r="G239" s="94"/>
      <c r="H239" s="95"/>
      <c r="I239" s="95"/>
      <c r="J239" s="95"/>
      <c r="K239" s="96"/>
      <c r="L239" s="96"/>
    </row>
    <row r="240" spans="1:12" s="89" customFormat="1" ht="12.75">
      <c r="A240" s="90"/>
      <c r="B240" s="91"/>
      <c r="C240" s="92"/>
      <c r="D240" s="93"/>
      <c r="E240" s="92"/>
      <c r="F240" s="94"/>
      <c r="G240" s="94"/>
      <c r="H240" s="95"/>
      <c r="I240" s="95"/>
      <c r="J240" s="95"/>
      <c r="K240" s="96"/>
      <c r="L240" s="96"/>
    </row>
    <row r="241" spans="1:12" s="89" customFormat="1" ht="12.75">
      <c r="A241" s="90"/>
      <c r="B241" s="91"/>
      <c r="C241" s="92"/>
      <c r="D241" s="93"/>
      <c r="E241" s="92"/>
      <c r="F241" s="94"/>
      <c r="G241" s="94"/>
      <c r="H241" s="95"/>
      <c r="I241" s="95"/>
      <c r="J241" s="95"/>
      <c r="K241" s="96"/>
      <c r="L241" s="96"/>
    </row>
    <row r="242" spans="1:12" s="89" customFormat="1" ht="12.75">
      <c r="A242" s="90"/>
      <c r="B242" s="91"/>
      <c r="C242" s="92"/>
      <c r="D242" s="93"/>
      <c r="E242" s="92"/>
      <c r="F242" s="94"/>
      <c r="G242" s="94"/>
      <c r="H242" s="95"/>
      <c r="I242" s="95"/>
      <c r="J242" s="95"/>
      <c r="K242" s="96"/>
      <c r="L242" s="96"/>
    </row>
    <row r="243" spans="1:12" s="89" customFormat="1" ht="12.75">
      <c r="A243" s="90"/>
      <c r="B243" s="91"/>
      <c r="C243" s="92"/>
      <c r="D243" s="93"/>
      <c r="E243" s="92"/>
      <c r="F243" s="94"/>
      <c r="G243" s="94"/>
      <c r="H243" s="95"/>
      <c r="I243" s="95"/>
      <c r="J243" s="95"/>
      <c r="K243" s="96"/>
      <c r="L243" s="96"/>
    </row>
    <row r="244" spans="1:12" s="89" customFormat="1" ht="12.75">
      <c r="A244" s="90"/>
      <c r="B244" s="91"/>
      <c r="C244" s="92"/>
      <c r="D244" s="93"/>
      <c r="E244" s="92"/>
      <c r="F244" s="94"/>
      <c r="G244" s="94"/>
      <c r="H244" s="95"/>
      <c r="I244" s="95"/>
      <c r="J244" s="95"/>
      <c r="K244" s="96"/>
      <c r="L244" s="96"/>
    </row>
    <row r="245" spans="1:12" s="89" customFormat="1" ht="12.75">
      <c r="A245" s="90"/>
      <c r="B245" s="91"/>
      <c r="C245" s="92"/>
      <c r="D245" s="93"/>
      <c r="E245" s="92"/>
      <c r="F245" s="94"/>
      <c r="G245" s="94"/>
      <c r="H245" s="95"/>
      <c r="I245" s="95"/>
      <c r="J245" s="95"/>
      <c r="K245" s="96"/>
      <c r="L245" s="96"/>
    </row>
    <row r="246" spans="1:12" s="89" customFormat="1" ht="12.75">
      <c r="A246" s="90"/>
      <c r="B246" s="91"/>
      <c r="C246" s="92"/>
      <c r="D246" s="93"/>
      <c r="E246" s="92"/>
      <c r="F246" s="94"/>
      <c r="G246" s="94"/>
      <c r="H246" s="95"/>
      <c r="I246" s="95"/>
      <c r="J246" s="95"/>
      <c r="K246" s="96"/>
      <c r="L246" s="96"/>
    </row>
    <row r="247" spans="1:12" s="89" customFormat="1" ht="12.75">
      <c r="A247" s="90"/>
      <c r="B247" s="91"/>
      <c r="C247" s="92"/>
      <c r="D247" s="93"/>
      <c r="E247" s="92"/>
      <c r="F247" s="94"/>
      <c r="G247" s="94"/>
      <c r="H247" s="95"/>
      <c r="I247" s="95"/>
      <c r="J247" s="95"/>
      <c r="K247" s="96"/>
      <c r="L247" s="96"/>
    </row>
    <row r="248" spans="1:12" s="89" customFormat="1" ht="12.75">
      <c r="A248" s="90"/>
      <c r="B248" s="91"/>
      <c r="C248" s="92"/>
      <c r="D248" s="93"/>
      <c r="E248" s="92"/>
      <c r="F248" s="94"/>
      <c r="G248" s="94"/>
      <c r="H248" s="95"/>
      <c r="I248" s="95"/>
      <c r="J248" s="95"/>
      <c r="K248" s="96"/>
      <c r="L248" s="96"/>
    </row>
    <row r="249" spans="1:12" s="89" customFormat="1" ht="12.75">
      <c r="A249" s="90"/>
      <c r="B249" s="91"/>
      <c r="C249" s="92"/>
      <c r="D249" s="93"/>
      <c r="E249" s="92"/>
      <c r="F249" s="94"/>
      <c r="G249" s="94"/>
      <c r="H249" s="95"/>
      <c r="I249" s="95"/>
      <c r="J249" s="95"/>
      <c r="K249" s="96"/>
      <c r="L249" s="96"/>
    </row>
    <row r="250" spans="1:12" s="89" customFormat="1" ht="12.75">
      <c r="A250" s="90"/>
      <c r="B250" s="91"/>
      <c r="C250" s="92"/>
      <c r="D250" s="93"/>
      <c r="E250" s="92"/>
      <c r="F250" s="94"/>
      <c r="G250" s="94"/>
      <c r="H250" s="95"/>
      <c r="I250" s="95"/>
      <c r="J250" s="95"/>
      <c r="K250" s="96"/>
      <c r="L250" s="96"/>
    </row>
    <row r="251" spans="1:12" s="89" customFormat="1" ht="12.75">
      <c r="A251" s="90"/>
      <c r="B251" s="91"/>
      <c r="C251" s="92"/>
      <c r="D251" s="93"/>
      <c r="E251" s="92"/>
      <c r="F251" s="94"/>
      <c r="G251" s="94"/>
      <c r="H251" s="95"/>
      <c r="I251" s="95"/>
      <c r="J251" s="95"/>
      <c r="K251" s="96"/>
      <c r="L251" s="96"/>
    </row>
    <row r="252" spans="1:12" s="89" customFormat="1" ht="12.75">
      <c r="A252" s="90"/>
      <c r="B252" s="91"/>
      <c r="C252" s="92"/>
      <c r="D252" s="93"/>
      <c r="E252" s="92"/>
      <c r="F252" s="94"/>
      <c r="G252" s="94"/>
      <c r="H252" s="95"/>
      <c r="I252" s="95"/>
      <c r="J252" s="95"/>
      <c r="K252" s="96"/>
      <c r="L252" s="96"/>
    </row>
    <row r="253" spans="1:12" s="89" customFormat="1" ht="12.75">
      <c r="A253" s="90"/>
      <c r="B253" s="91"/>
      <c r="C253" s="92"/>
      <c r="D253" s="93"/>
      <c r="E253" s="92"/>
      <c r="F253" s="94"/>
      <c r="G253" s="94"/>
      <c r="H253" s="95"/>
      <c r="I253" s="95"/>
      <c r="J253" s="95"/>
      <c r="K253" s="96"/>
      <c r="L253" s="96"/>
    </row>
    <row r="254" spans="1:12" s="89" customFormat="1" ht="12.75">
      <c r="A254" s="90"/>
      <c r="B254" s="91"/>
      <c r="C254" s="92"/>
      <c r="D254" s="93"/>
      <c r="E254" s="92"/>
      <c r="F254" s="94"/>
      <c r="G254" s="94"/>
      <c r="H254" s="95"/>
      <c r="I254" s="95"/>
      <c r="J254" s="95"/>
      <c r="K254" s="96"/>
      <c r="L254" s="96"/>
    </row>
    <row r="255" spans="1:12" s="89" customFormat="1" ht="12.75">
      <c r="A255" s="90"/>
      <c r="B255" s="91"/>
      <c r="C255" s="92"/>
      <c r="D255" s="93"/>
      <c r="E255" s="92"/>
      <c r="F255" s="94"/>
      <c r="G255" s="94"/>
      <c r="H255" s="95"/>
      <c r="I255" s="95"/>
      <c r="J255" s="95"/>
      <c r="K255" s="96"/>
      <c r="L255" s="96"/>
    </row>
    <row r="256" spans="1:12" s="89" customFormat="1" ht="12.75">
      <c r="A256" s="90"/>
      <c r="B256" s="91"/>
      <c r="C256" s="92"/>
      <c r="D256" s="93"/>
      <c r="E256" s="92"/>
      <c r="F256" s="94"/>
      <c r="G256" s="94"/>
      <c r="H256" s="95"/>
      <c r="I256" s="95"/>
      <c r="J256" s="95"/>
      <c r="K256" s="96"/>
      <c r="L256" s="96"/>
    </row>
    <row r="257" spans="1:12" s="89" customFormat="1" ht="12.75">
      <c r="A257" s="90"/>
      <c r="B257" s="91"/>
      <c r="C257" s="92"/>
      <c r="D257" s="93"/>
      <c r="E257" s="92"/>
      <c r="F257" s="94"/>
      <c r="G257" s="94"/>
      <c r="H257" s="95"/>
      <c r="I257" s="95"/>
      <c r="J257" s="95"/>
      <c r="K257" s="96"/>
      <c r="L257" s="96"/>
    </row>
    <row r="258" spans="1:12" s="89" customFormat="1" ht="12.75">
      <c r="A258" s="90"/>
      <c r="B258" s="91"/>
      <c r="C258" s="92"/>
      <c r="D258" s="93"/>
      <c r="E258" s="92"/>
      <c r="F258" s="94"/>
      <c r="G258" s="94"/>
      <c r="H258" s="95"/>
      <c r="I258" s="95"/>
      <c r="J258" s="95"/>
      <c r="K258" s="96"/>
      <c r="L258" s="96"/>
    </row>
    <row r="259" spans="1:12" s="89" customFormat="1" ht="12.75">
      <c r="A259" s="90"/>
      <c r="B259" s="91"/>
      <c r="C259" s="92"/>
      <c r="D259" s="93"/>
      <c r="E259" s="92"/>
      <c r="F259" s="94"/>
      <c r="G259" s="94"/>
      <c r="H259" s="95"/>
      <c r="I259" s="95"/>
      <c r="J259" s="95"/>
      <c r="K259" s="96"/>
      <c r="L259" s="96"/>
    </row>
    <row r="260" spans="1:12" s="89" customFormat="1" ht="12.75">
      <c r="A260" s="90"/>
      <c r="B260" s="91"/>
      <c r="C260" s="92"/>
      <c r="D260" s="93"/>
      <c r="E260" s="92"/>
      <c r="F260" s="94"/>
      <c r="G260" s="94"/>
      <c r="H260" s="95"/>
      <c r="I260" s="95"/>
      <c r="J260" s="95"/>
      <c r="K260" s="96"/>
      <c r="L260" s="96"/>
    </row>
    <row r="261" spans="1:12" s="89" customFormat="1" ht="12.75">
      <c r="A261" s="90"/>
      <c r="B261" s="91"/>
      <c r="C261" s="92"/>
      <c r="D261" s="93"/>
      <c r="E261" s="92"/>
      <c r="F261" s="94"/>
      <c r="G261" s="94"/>
      <c r="H261" s="95"/>
      <c r="I261" s="95"/>
      <c r="J261" s="95"/>
      <c r="K261" s="96"/>
      <c r="L261" s="96"/>
    </row>
    <row r="262" spans="1:12" s="89" customFormat="1" ht="12.75">
      <c r="A262" s="90"/>
      <c r="B262" s="91"/>
      <c r="C262" s="92"/>
      <c r="D262" s="93"/>
      <c r="E262" s="92"/>
      <c r="F262" s="94"/>
      <c r="G262" s="94"/>
      <c r="H262" s="95"/>
      <c r="I262" s="95"/>
      <c r="J262" s="95"/>
      <c r="K262" s="96"/>
      <c r="L262" s="96"/>
    </row>
    <row r="263" spans="1:12" s="89" customFormat="1" ht="12.75">
      <c r="A263" s="90"/>
      <c r="B263" s="91"/>
      <c r="C263" s="92"/>
      <c r="D263" s="93"/>
      <c r="E263" s="92"/>
      <c r="F263" s="94"/>
      <c r="G263" s="94"/>
      <c r="H263" s="95"/>
      <c r="I263" s="95"/>
      <c r="J263" s="95"/>
      <c r="K263" s="96"/>
      <c r="L263" s="96"/>
    </row>
    <row r="264" spans="1:12" s="89" customFormat="1" ht="12.75">
      <c r="A264" s="90"/>
      <c r="B264" s="91"/>
      <c r="C264" s="92"/>
      <c r="D264" s="93"/>
      <c r="E264" s="92"/>
      <c r="F264" s="94"/>
      <c r="G264" s="94"/>
      <c r="H264" s="95"/>
      <c r="I264" s="95"/>
      <c r="J264" s="95"/>
      <c r="K264" s="96"/>
      <c r="L264" s="96"/>
    </row>
    <row r="265" spans="1:12" s="89" customFormat="1" ht="12.75">
      <c r="A265" s="90"/>
      <c r="B265" s="91"/>
      <c r="C265" s="92"/>
      <c r="D265" s="93"/>
      <c r="E265" s="92"/>
      <c r="F265" s="94"/>
      <c r="G265" s="94"/>
      <c r="H265" s="95"/>
      <c r="I265" s="95"/>
      <c r="J265" s="95"/>
      <c r="K265" s="96"/>
      <c r="L265" s="96"/>
    </row>
    <row r="266" spans="1:12" s="89" customFormat="1" ht="12.75">
      <c r="A266" s="90"/>
      <c r="B266" s="91"/>
      <c r="C266" s="92"/>
      <c r="D266" s="93"/>
      <c r="E266" s="92"/>
      <c r="F266" s="94"/>
      <c r="G266" s="94"/>
      <c r="H266" s="95"/>
      <c r="I266" s="95"/>
      <c r="J266" s="95"/>
      <c r="K266" s="96"/>
      <c r="L266" s="96"/>
    </row>
    <row r="267" spans="1:12" s="89" customFormat="1" ht="12.75">
      <c r="A267" s="90"/>
      <c r="B267" s="91"/>
      <c r="C267" s="92"/>
      <c r="D267" s="93"/>
      <c r="E267" s="92"/>
      <c r="F267" s="94"/>
      <c r="G267" s="94"/>
      <c r="H267" s="95"/>
      <c r="I267" s="95"/>
      <c r="J267" s="95"/>
      <c r="K267" s="96"/>
      <c r="L267" s="96"/>
    </row>
    <row r="268" spans="1:12" s="89" customFormat="1" ht="12.75">
      <c r="A268" s="90"/>
      <c r="B268" s="91"/>
      <c r="C268" s="92"/>
      <c r="D268" s="93"/>
      <c r="E268" s="92"/>
      <c r="F268" s="94"/>
      <c r="G268" s="94"/>
      <c r="H268" s="95"/>
      <c r="I268" s="95"/>
      <c r="J268" s="95"/>
      <c r="K268" s="96"/>
      <c r="L268" s="96"/>
    </row>
    <row r="269" spans="1:12" s="89" customFormat="1" ht="12.75">
      <c r="A269" s="90"/>
      <c r="B269" s="91"/>
      <c r="C269" s="92"/>
      <c r="D269" s="93"/>
      <c r="E269" s="92"/>
      <c r="F269" s="94"/>
      <c r="G269" s="94"/>
      <c r="H269" s="95"/>
      <c r="I269" s="95"/>
      <c r="J269" s="95"/>
      <c r="K269" s="96"/>
      <c r="L269" s="96"/>
    </row>
    <row r="270" spans="1:12" s="89" customFormat="1" ht="12.75">
      <c r="A270" s="90"/>
      <c r="B270" s="91"/>
      <c r="C270" s="92"/>
      <c r="D270" s="93"/>
      <c r="E270" s="92"/>
      <c r="F270" s="94"/>
      <c r="G270" s="94"/>
      <c r="H270" s="95"/>
      <c r="I270" s="95"/>
      <c r="J270" s="95"/>
      <c r="K270" s="96"/>
      <c r="L270" s="96"/>
    </row>
    <row r="271" spans="1:12" s="89" customFormat="1" ht="12.75">
      <c r="A271" s="90"/>
      <c r="B271" s="91"/>
      <c r="C271" s="92"/>
      <c r="D271" s="93"/>
      <c r="E271" s="92"/>
      <c r="F271" s="94"/>
      <c r="G271" s="94"/>
      <c r="H271" s="95"/>
      <c r="I271" s="95"/>
      <c r="J271" s="95"/>
      <c r="K271" s="96"/>
      <c r="L271" s="96"/>
    </row>
    <row r="272" spans="1:12" s="89" customFormat="1" ht="12.75">
      <c r="A272" s="90"/>
      <c r="B272" s="91"/>
      <c r="C272" s="92"/>
      <c r="D272" s="93"/>
      <c r="E272" s="92"/>
      <c r="F272" s="94"/>
      <c r="G272" s="94"/>
      <c r="H272" s="95"/>
      <c r="I272" s="95"/>
      <c r="J272" s="95"/>
      <c r="K272" s="96"/>
      <c r="L272" s="96"/>
    </row>
    <row r="273" spans="1:12" s="89" customFormat="1" ht="12.75">
      <c r="A273" s="90"/>
      <c r="B273" s="91"/>
      <c r="C273" s="92"/>
      <c r="D273" s="93"/>
      <c r="E273" s="92"/>
      <c r="F273" s="94"/>
      <c r="G273" s="94"/>
      <c r="H273" s="95"/>
      <c r="I273" s="95"/>
      <c r="J273" s="95"/>
      <c r="K273" s="96"/>
      <c r="L273" s="96"/>
    </row>
    <row r="274" spans="1:12" s="89" customFormat="1" ht="12.75">
      <c r="A274" s="90"/>
      <c r="B274" s="91"/>
      <c r="C274" s="92"/>
      <c r="D274" s="93"/>
      <c r="E274" s="92"/>
      <c r="F274" s="94"/>
      <c r="G274" s="94"/>
      <c r="H274" s="95"/>
      <c r="I274" s="95"/>
      <c r="J274" s="95"/>
      <c r="K274" s="96"/>
      <c r="L274" s="96"/>
    </row>
    <row r="275" spans="1:12" s="89" customFormat="1" ht="12.75">
      <c r="A275" s="90"/>
      <c r="B275" s="91"/>
      <c r="C275" s="92"/>
      <c r="D275" s="93"/>
      <c r="E275" s="92"/>
      <c r="F275" s="94"/>
      <c r="G275" s="94"/>
      <c r="H275" s="95"/>
      <c r="I275" s="95"/>
      <c r="J275" s="95"/>
      <c r="K275" s="96"/>
      <c r="L275" s="96"/>
    </row>
    <row r="276" spans="1:12" s="89" customFormat="1" ht="12.75">
      <c r="A276" s="90"/>
      <c r="B276" s="91"/>
      <c r="C276" s="92"/>
      <c r="D276" s="93"/>
      <c r="E276" s="92"/>
      <c r="F276" s="94"/>
      <c r="G276" s="94"/>
      <c r="H276" s="95"/>
      <c r="I276" s="95"/>
      <c r="J276" s="95"/>
      <c r="K276" s="96"/>
      <c r="L276" s="96"/>
    </row>
    <row r="277" spans="1:12" s="89" customFormat="1" ht="12.75">
      <c r="A277" s="90"/>
      <c r="B277" s="91"/>
      <c r="C277" s="92"/>
      <c r="D277" s="93"/>
      <c r="E277" s="92"/>
      <c r="F277" s="94"/>
      <c r="G277" s="94"/>
      <c r="H277" s="95"/>
      <c r="I277" s="95"/>
      <c r="J277" s="95"/>
      <c r="K277" s="96"/>
      <c r="L277" s="96"/>
    </row>
    <row r="278" spans="1:12" s="89" customFormat="1" ht="12.75">
      <c r="A278" s="90"/>
      <c r="B278" s="91"/>
      <c r="C278" s="92"/>
      <c r="D278" s="93"/>
      <c r="E278" s="92"/>
      <c r="F278" s="94"/>
      <c r="G278" s="94"/>
      <c r="H278" s="95"/>
      <c r="I278" s="95"/>
      <c r="J278" s="95"/>
      <c r="K278" s="96"/>
      <c r="L278" s="96"/>
    </row>
    <row r="279" spans="1:12" s="89" customFormat="1" ht="12.75">
      <c r="A279" s="90"/>
      <c r="B279" s="91"/>
      <c r="C279" s="92"/>
      <c r="D279" s="93"/>
      <c r="E279" s="92"/>
      <c r="F279" s="94"/>
      <c r="G279" s="94"/>
      <c r="H279" s="95"/>
      <c r="I279" s="95"/>
      <c r="J279" s="95"/>
      <c r="K279" s="96"/>
      <c r="L279" s="96"/>
    </row>
    <row r="280" spans="1:12" s="89" customFormat="1" ht="12.75">
      <c r="A280" s="90"/>
      <c r="B280" s="91"/>
      <c r="C280" s="92"/>
      <c r="D280" s="93"/>
      <c r="E280" s="92"/>
      <c r="F280" s="94"/>
      <c r="G280" s="94"/>
      <c r="H280" s="95"/>
      <c r="I280" s="95"/>
      <c r="J280" s="95"/>
      <c r="K280" s="96"/>
      <c r="L280" s="96"/>
    </row>
    <row r="281" spans="1:12" s="89" customFormat="1" ht="12.75">
      <c r="A281" s="90"/>
      <c r="B281" s="91"/>
      <c r="C281" s="92"/>
      <c r="D281" s="93"/>
      <c r="E281" s="92"/>
      <c r="F281" s="94"/>
      <c r="G281" s="94"/>
      <c r="H281" s="95"/>
      <c r="I281" s="95"/>
      <c r="J281" s="95"/>
      <c r="K281" s="96"/>
      <c r="L281" s="96"/>
    </row>
    <row r="282" spans="1:12" s="89" customFormat="1" ht="12.75">
      <c r="A282" s="90"/>
      <c r="B282" s="91"/>
      <c r="C282" s="92"/>
      <c r="D282" s="93"/>
      <c r="E282" s="92"/>
      <c r="F282" s="94"/>
      <c r="G282" s="94"/>
      <c r="H282" s="95"/>
      <c r="I282" s="95"/>
      <c r="J282" s="95"/>
      <c r="K282" s="96"/>
      <c r="L282" s="96"/>
    </row>
    <row r="283" spans="1:12" s="89" customFormat="1" ht="12.75">
      <c r="A283" s="90"/>
      <c r="B283" s="91"/>
      <c r="C283" s="92"/>
      <c r="D283" s="93"/>
      <c r="E283" s="92"/>
      <c r="F283" s="94"/>
      <c r="G283" s="94"/>
      <c r="H283" s="95"/>
      <c r="I283" s="95"/>
      <c r="J283" s="95"/>
      <c r="K283" s="96"/>
      <c r="L283" s="96"/>
    </row>
    <row r="284" spans="1:12" s="89" customFormat="1" ht="12.75">
      <c r="A284" s="90"/>
      <c r="B284" s="91"/>
      <c r="C284" s="92"/>
      <c r="D284" s="93"/>
      <c r="E284" s="92"/>
      <c r="F284" s="94"/>
      <c r="G284" s="94"/>
      <c r="H284" s="95"/>
      <c r="I284" s="95"/>
      <c r="J284" s="95"/>
      <c r="K284" s="96"/>
      <c r="L284" s="96"/>
    </row>
    <row r="285" spans="1:12" s="89" customFormat="1" ht="12.75">
      <c r="A285" s="90"/>
      <c r="B285" s="91"/>
      <c r="C285" s="92"/>
      <c r="D285" s="93"/>
      <c r="E285" s="92"/>
      <c r="F285" s="94"/>
      <c r="G285" s="94"/>
      <c r="H285" s="95"/>
      <c r="I285" s="95"/>
      <c r="J285" s="95"/>
      <c r="K285" s="96"/>
      <c r="L285" s="96"/>
    </row>
    <row r="286" spans="1:12" s="89" customFormat="1" ht="12.75">
      <c r="A286" s="90"/>
      <c r="B286" s="91"/>
      <c r="C286" s="92"/>
      <c r="D286" s="93"/>
      <c r="E286" s="92"/>
      <c r="F286" s="94"/>
      <c r="G286" s="94"/>
      <c r="H286" s="95"/>
      <c r="I286" s="95"/>
      <c r="J286" s="95"/>
      <c r="K286" s="96"/>
      <c r="L286" s="96"/>
    </row>
    <row r="287" spans="1:12" s="89" customFormat="1" ht="12.75">
      <c r="A287" s="90"/>
      <c r="B287" s="91"/>
      <c r="C287" s="92"/>
      <c r="D287" s="93"/>
      <c r="E287" s="92"/>
      <c r="F287" s="94"/>
      <c r="G287" s="94"/>
      <c r="H287" s="95"/>
      <c r="I287" s="95"/>
      <c r="J287" s="95"/>
      <c r="K287" s="96"/>
      <c r="L287" s="96"/>
    </row>
    <row r="288" spans="1:12" s="89" customFormat="1" ht="12.75">
      <c r="A288" s="90"/>
      <c r="B288" s="91"/>
      <c r="C288" s="92"/>
      <c r="D288" s="93"/>
      <c r="E288" s="92"/>
      <c r="F288" s="94"/>
      <c r="G288" s="94"/>
      <c r="H288" s="95"/>
      <c r="I288" s="95"/>
      <c r="J288" s="95"/>
      <c r="K288" s="96"/>
      <c r="L288" s="96"/>
    </row>
    <row r="289" spans="1:12" s="89" customFormat="1" ht="12.75">
      <c r="A289" s="90"/>
      <c r="B289" s="91"/>
      <c r="C289" s="92"/>
      <c r="D289" s="93"/>
      <c r="E289" s="92"/>
      <c r="F289" s="94"/>
      <c r="G289" s="94"/>
      <c r="H289" s="95"/>
      <c r="I289" s="95"/>
      <c r="J289" s="95"/>
      <c r="K289" s="96"/>
      <c r="L289" s="96"/>
    </row>
    <row r="290" spans="1:12" s="89" customFormat="1" ht="12.75">
      <c r="A290" s="90"/>
      <c r="B290" s="91"/>
      <c r="C290" s="92"/>
      <c r="D290" s="93"/>
      <c r="E290" s="92"/>
      <c r="F290" s="94"/>
      <c r="G290" s="94"/>
      <c r="H290" s="95"/>
      <c r="I290" s="95"/>
      <c r="J290" s="95"/>
      <c r="K290" s="96"/>
      <c r="L290" s="96"/>
    </row>
    <row r="291" spans="1:12" s="89" customFormat="1" ht="12.75">
      <c r="A291" s="90"/>
      <c r="B291" s="91"/>
      <c r="C291" s="92"/>
      <c r="D291" s="93"/>
      <c r="E291" s="92"/>
      <c r="F291" s="94"/>
      <c r="G291" s="94"/>
      <c r="H291" s="95"/>
      <c r="I291" s="95"/>
      <c r="J291" s="95"/>
      <c r="K291" s="96"/>
      <c r="L291" s="96"/>
    </row>
    <row r="292" spans="1:12" s="89" customFormat="1" ht="12.75">
      <c r="A292" s="90"/>
      <c r="B292" s="91"/>
      <c r="C292" s="92"/>
      <c r="D292" s="93"/>
      <c r="E292" s="92"/>
      <c r="F292" s="94"/>
      <c r="G292" s="94"/>
      <c r="H292" s="95"/>
      <c r="I292" s="95"/>
      <c r="J292" s="95"/>
      <c r="K292" s="96"/>
      <c r="L292" s="96"/>
    </row>
    <row r="293" spans="1:12" s="89" customFormat="1" ht="12.75">
      <c r="A293" s="90"/>
      <c r="B293" s="91"/>
      <c r="C293" s="92"/>
      <c r="D293" s="93"/>
      <c r="E293" s="92"/>
      <c r="F293" s="94"/>
      <c r="G293" s="94"/>
      <c r="H293" s="95"/>
      <c r="I293" s="95"/>
      <c r="J293" s="95"/>
      <c r="K293" s="96"/>
      <c r="L293" s="96"/>
    </row>
    <row r="294" spans="1:12" s="89" customFormat="1" ht="12.75">
      <c r="A294" s="90"/>
      <c r="B294" s="91"/>
      <c r="C294" s="92"/>
      <c r="D294" s="93"/>
      <c r="E294" s="92"/>
      <c r="F294" s="94"/>
      <c r="G294" s="94"/>
      <c r="H294" s="95"/>
      <c r="I294" s="95"/>
      <c r="J294" s="95"/>
      <c r="K294" s="96"/>
      <c r="L294" s="96"/>
    </row>
    <row r="295" spans="1:12" s="89" customFormat="1" ht="12.75">
      <c r="A295" s="90"/>
      <c r="B295" s="91"/>
      <c r="C295" s="92"/>
      <c r="D295" s="93"/>
      <c r="E295" s="92"/>
      <c r="F295" s="94"/>
      <c r="G295" s="94"/>
      <c r="H295" s="95"/>
      <c r="I295" s="95"/>
      <c r="J295" s="95"/>
      <c r="K295" s="96"/>
      <c r="L295" s="96"/>
    </row>
    <row r="296" spans="1:12" s="89" customFormat="1" ht="12.75">
      <c r="A296" s="90"/>
      <c r="B296" s="91"/>
      <c r="C296" s="92"/>
      <c r="D296" s="93"/>
      <c r="E296" s="92"/>
      <c r="F296" s="94"/>
      <c r="G296" s="94"/>
      <c r="H296" s="95"/>
      <c r="I296" s="95"/>
      <c r="J296" s="95"/>
      <c r="K296" s="96"/>
      <c r="L296" s="96"/>
    </row>
    <row r="297" spans="1:12" s="89" customFormat="1" ht="12.75">
      <c r="A297" s="90"/>
      <c r="B297" s="91"/>
      <c r="C297" s="92"/>
      <c r="D297" s="93"/>
      <c r="E297" s="92"/>
      <c r="F297" s="94"/>
      <c r="G297" s="94"/>
      <c r="H297" s="95"/>
      <c r="I297" s="95"/>
      <c r="J297" s="95"/>
      <c r="K297" s="96"/>
      <c r="L297" s="96"/>
    </row>
    <row r="298" spans="1:12" s="89" customFormat="1" ht="12.75">
      <c r="A298" s="90"/>
      <c r="B298" s="91"/>
      <c r="C298" s="92"/>
      <c r="D298" s="93"/>
      <c r="E298" s="92"/>
      <c r="F298" s="94"/>
      <c r="G298" s="94"/>
      <c r="H298" s="95"/>
      <c r="I298" s="95"/>
      <c r="J298" s="95"/>
      <c r="K298" s="96"/>
      <c r="L298" s="96"/>
    </row>
    <row r="299" spans="1:12" s="89" customFormat="1" ht="12.75">
      <c r="A299" s="90"/>
      <c r="B299" s="91"/>
      <c r="C299" s="92"/>
      <c r="D299" s="93"/>
      <c r="E299" s="92"/>
      <c r="F299" s="94"/>
      <c r="G299" s="94"/>
      <c r="H299" s="95"/>
      <c r="I299" s="95"/>
      <c r="J299" s="95"/>
      <c r="K299" s="96"/>
      <c r="L299" s="96"/>
    </row>
    <row r="300" spans="1:12" s="89" customFormat="1" ht="12.75">
      <c r="A300" s="90"/>
      <c r="B300" s="91"/>
      <c r="C300" s="92"/>
      <c r="D300" s="93"/>
      <c r="E300" s="92"/>
      <c r="F300" s="94"/>
      <c r="G300" s="94"/>
      <c r="H300" s="95"/>
      <c r="I300" s="95"/>
      <c r="J300" s="95"/>
      <c r="K300" s="96"/>
      <c r="L300" s="96"/>
    </row>
    <row r="301" spans="1:12" s="89" customFormat="1" ht="12.75">
      <c r="A301" s="90"/>
      <c r="B301" s="91"/>
      <c r="C301" s="92"/>
      <c r="D301" s="93"/>
      <c r="E301" s="92"/>
      <c r="F301" s="94"/>
      <c r="G301" s="94"/>
      <c r="H301" s="95"/>
      <c r="I301" s="95"/>
      <c r="J301" s="95"/>
      <c r="K301" s="96"/>
      <c r="L301" s="96"/>
    </row>
    <row r="302" spans="1:12" s="89" customFormat="1" ht="12.75">
      <c r="A302" s="90"/>
      <c r="B302" s="91"/>
      <c r="C302" s="92"/>
      <c r="D302" s="93"/>
      <c r="E302" s="92"/>
      <c r="F302" s="94"/>
      <c r="G302" s="94"/>
      <c r="H302" s="95"/>
      <c r="I302" s="95"/>
      <c r="J302" s="95"/>
      <c r="K302" s="96"/>
      <c r="L302" s="96"/>
    </row>
    <row r="303" spans="1:12" s="89" customFormat="1" ht="12.75">
      <c r="A303" s="90"/>
      <c r="B303" s="91"/>
      <c r="C303" s="92"/>
      <c r="D303" s="93"/>
      <c r="E303" s="92"/>
      <c r="F303" s="94"/>
      <c r="G303" s="94"/>
      <c r="H303" s="95"/>
      <c r="I303" s="95"/>
      <c r="J303" s="95"/>
      <c r="K303" s="96"/>
      <c r="L303" s="96"/>
    </row>
    <row r="304" spans="1:12" s="89" customFormat="1" ht="12.75">
      <c r="A304" s="90"/>
      <c r="B304" s="91"/>
      <c r="C304" s="92"/>
      <c r="D304" s="93"/>
      <c r="E304" s="92"/>
      <c r="F304" s="94"/>
      <c r="G304" s="94"/>
      <c r="H304" s="95"/>
      <c r="I304" s="95"/>
      <c r="J304" s="95"/>
      <c r="K304" s="96"/>
      <c r="L304" s="96"/>
    </row>
    <row r="305" spans="1:12" s="89" customFormat="1" ht="12.75">
      <c r="A305" s="90"/>
      <c r="B305" s="91"/>
      <c r="C305" s="92"/>
      <c r="D305" s="93"/>
      <c r="E305" s="92"/>
      <c r="F305" s="94"/>
      <c r="G305" s="94"/>
      <c r="H305" s="95"/>
      <c r="I305" s="95"/>
      <c r="J305" s="95"/>
      <c r="K305" s="96"/>
      <c r="L305" s="96"/>
    </row>
    <row r="306" spans="1:12" s="89" customFormat="1" ht="12.75">
      <c r="A306" s="90"/>
      <c r="B306" s="91"/>
      <c r="C306" s="92"/>
      <c r="D306" s="93"/>
      <c r="E306" s="92"/>
      <c r="F306" s="94"/>
      <c r="G306" s="94"/>
      <c r="H306" s="95"/>
      <c r="I306" s="95"/>
      <c r="J306" s="95"/>
      <c r="K306" s="96"/>
      <c r="L306" s="96"/>
    </row>
    <row r="307" spans="1:12" s="89" customFormat="1" ht="12.75">
      <c r="A307" s="90"/>
      <c r="B307" s="91"/>
      <c r="C307" s="92"/>
      <c r="D307" s="93"/>
      <c r="E307" s="92"/>
      <c r="F307" s="94"/>
      <c r="G307" s="94"/>
      <c r="H307" s="95"/>
      <c r="I307" s="95"/>
      <c r="J307" s="95"/>
      <c r="K307" s="96"/>
      <c r="L307" s="96"/>
    </row>
    <row r="308" spans="1:12" s="89" customFormat="1" ht="12.75">
      <c r="A308" s="90"/>
      <c r="B308" s="91"/>
      <c r="C308" s="92"/>
      <c r="D308" s="93"/>
      <c r="E308" s="92"/>
      <c r="F308" s="94"/>
      <c r="G308" s="94"/>
      <c r="H308" s="95"/>
      <c r="I308" s="95"/>
      <c r="J308" s="95"/>
      <c r="K308" s="96"/>
      <c r="L308" s="96"/>
    </row>
    <row r="309" spans="1:12" s="89" customFormat="1" ht="12.75">
      <c r="A309" s="90"/>
      <c r="B309" s="91"/>
      <c r="C309" s="92"/>
      <c r="D309" s="93"/>
      <c r="E309" s="92"/>
      <c r="F309" s="94"/>
      <c r="G309" s="94"/>
      <c r="H309" s="95"/>
      <c r="I309" s="95"/>
      <c r="J309" s="95"/>
      <c r="K309" s="96"/>
      <c r="L309" s="96"/>
    </row>
    <row r="310" spans="1:12" s="89" customFormat="1" ht="12.75">
      <c r="A310" s="90"/>
      <c r="B310" s="91"/>
      <c r="C310" s="92"/>
      <c r="D310" s="93"/>
      <c r="E310" s="92"/>
      <c r="F310" s="94"/>
      <c r="G310" s="94"/>
      <c r="H310" s="95"/>
      <c r="I310" s="95"/>
      <c r="J310" s="95"/>
      <c r="K310" s="96"/>
      <c r="L310" s="96"/>
    </row>
    <row r="311" spans="1:12" s="89" customFormat="1" ht="12.75">
      <c r="A311" s="90"/>
      <c r="B311" s="91"/>
      <c r="C311" s="92"/>
      <c r="D311" s="93"/>
      <c r="E311" s="92"/>
      <c r="F311" s="94"/>
      <c r="G311" s="94"/>
      <c r="H311" s="95"/>
      <c r="I311" s="95"/>
      <c r="J311" s="95"/>
      <c r="K311" s="96"/>
      <c r="L311" s="96"/>
    </row>
    <row r="312" spans="1:12" s="89" customFormat="1" ht="12.75">
      <c r="A312" s="90"/>
      <c r="B312" s="91"/>
      <c r="C312" s="92"/>
      <c r="D312" s="93"/>
      <c r="E312" s="92"/>
      <c r="F312" s="94"/>
      <c r="G312" s="94"/>
      <c r="H312" s="95"/>
      <c r="I312" s="95"/>
      <c r="J312" s="95"/>
      <c r="K312" s="96"/>
      <c r="L312" s="96"/>
    </row>
    <row r="313" spans="1:12" s="89" customFormat="1" ht="12.75">
      <c r="A313" s="90"/>
      <c r="B313" s="91"/>
      <c r="C313" s="92"/>
      <c r="D313" s="93"/>
      <c r="E313" s="92"/>
      <c r="F313" s="94"/>
      <c r="G313" s="94"/>
      <c r="H313" s="95"/>
      <c r="I313" s="95"/>
      <c r="J313" s="95"/>
      <c r="K313" s="96"/>
      <c r="L313" s="96"/>
    </row>
    <row r="314" spans="1:12" s="89" customFormat="1" ht="12.75">
      <c r="A314" s="90"/>
      <c r="B314" s="91"/>
      <c r="C314" s="92"/>
      <c r="D314" s="93"/>
      <c r="E314" s="92"/>
      <c r="F314" s="94"/>
      <c r="G314" s="94"/>
      <c r="H314" s="95"/>
      <c r="I314" s="95"/>
      <c r="J314" s="95"/>
      <c r="K314" s="96"/>
      <c r="L314" s="96"/>
    </row>
    <row r="315" spans="1:12" s="89" customFormat="1" ht="12.75">
      <c r="A315" s="90"/>
      <c r="B315" s="91"/>
      <c r="C315" s="92"/>
      <c r="D315" s="93"/>
      <c r="E315" s="92"/>
      <c r="F315" s="94"/>
      <c r="G315" s="94"/>
      <c r="H315" s="95"/>
      <c r="I315" s="95"/>
      <c r="J315" s="95"/>
      <c r="K315" s="96"/>
      <c r="L315" s="96"/>
    </row>
    <row r="316" spans="1:12" s="89" customFormat="1" ht="12.75">
      <c r="A316" s="90"/>
      <c r="B316" s="91"/>
      <c r="C316" s="92"/>
      <c r="D316" s="93"/>
      <c r="E316" s="92"/>
      <c r="F316" s="94"/>
      <c r="G316" s="94"/>
      <c r="H316" s="95"/>
      <c r="I316" s="95"/>
      <c r="J316" s="95"/>
      <c r="K316" s="96"/>
      <c r="L316" s="96"/>
    </row>
    <row r="317" spans="1:12" s="89" customFormat="1" ht="12.75">
      <c r="A317" s="90"/>
      <c r="B317" s="91"/>
      <c r="C317" s="92"/>
      <c r="D317" s="93"/>
      <c r="E317" s="92"/>
      <c r="F317" s="94"/>
      <c r="G317" s="94"/>
      <c r="H317" s="95"/>
      <c r="I317" s="95"/>
      <c r="J317" s="95"/>
      <c r="K317" s="96"/>
      <c r="L317" s="96"/>
    </row>
    <row r="318" spans="1:12" s="89" customFormat="1" ht="12.75">
      <c r="A318" s="90"/>
      <c r="B318" s="91"/>
      <c r="C318" s="92"/>
      <c r="D318" s="93"/>
      <c r="E318" s="92"/>
      <c r="F318" s="94"/>
      <c r="G318" s="94"/>
      <c r="H318" s="95"/>
      <c r="I318" s="95"/>
      <c r="J318" s="95"/>
      <c r="K318" s="96"/>
      <c r="L318" s="96"/>
    </row>
    <row r="319" spans="1:12" s="89" customFormat="1" ht="12.75">
      <c r="A319" s="90"/>
      <c r="B319" s="91"/>
      <c r="C319" s="92"/>
      <c r="D319" s="93"/>
      <c r="E319" s="92"/>
      <c r="F319" s="94"/>
      <c r="G319" s="94"/>
      <c r="H319" s="95"/>
      <c r="I319" s="95"/>
      <c r="J319" s="95"/>
      <c r="K319" s="96"/>
      <c r="L319" s="96"/>
    </row>
    <row r="320" spans="1:12" s="89" customFormat="1" ht="12.75">
      <c r="A320" s="90"/>
      <c r="B320" s="91"/>
      <c r="C320" s="92"/>
      <c r="D320" s="93"/>
      <c r="E320" s="92"/>
      <c r="F320" s="94"/>
      <c r="G320" s="94"/>
      <c r="H320" s="95"/>
      <c r="I320" s="95"/>
      <c r="J320" s="95"/>
      <c r="K320" s="96"/>
      <c r="L320" s="96"/>
    </row>
    <row r="321" spans="1:12" s="89" customFormat="1" ht="12.75">
      <c r="A321" s="90"/>
      <c r="B321" s="91"/>
      <c r="C321" s="92"/>
      <c r="D321" s="93"/>
      <c r="E321" s="92"/>
      <c r="F321" s="94"/>
      <c r="G321" s="94"/>
      <c r="H321" s="95"/>
      <c r="I321" s="95"/>
      <c r="J321" s="95"/>
      <c r="K321" s="96"/>
      <c r="L321" s="96"/>
    </row>
    <row r="322" spans="1:12" s="89" customFormat="1" ht="12.75">
      <c r="A322" s="90"/>
      <c r="B322" s="91"/>
      <c r="C322" s="92"/>
      <c r="D322" s="93"/>
      <c r="E322" s="92"/>
      <c r="F322" s="94"/>
      <c r="G322" s="94"/>
      <c r="H322" s="95"/>
      <c r="I322" s="95"/>
      <c r="J322" s="95"/>
      <c r="K322" s="96"/>
      <c r="L322" s="96"/>
    </row>
    <row r="323" spans="1:12" s="89" customFormat="1" ht="12.75">
      <c r="A323" s="90"/>
      <c r="B323" s="91"/>
      <c r="C323" s="92"/>
      <c r="D323" s="93"/>
      <c r="E323" s="92"/>
      <c r="F323" s="94"/>
      <c r="G323" s="94"/>
      <c r="H323" s="95"/>
      <c r="I323" s="95"/>
      <c r="J323" s="95"/>
      <c r="K323" s="96"/>
      <c r="L323" s="96"/>
    </row>
    <row r="324" spans="1:12" s="89" customFormat="1" ht="12.75">
      <c r="A324" s="90"/>
      <c r="B324" s="91"/>
      <c r="C324" s="92"/>
      <c r="D324" s="93"/>
      <c r="E324" s="92"/>
      <c r="F324" s="94"/>
      <c r="G324" s="94"/>
      <c r="H324" s="95"/>
      <c r="I324" s="95"/>
      <c r="J324" s="95"/>
      <c r="K324" s="96"/>
      <c r="L324" s="96"/>
    </row>
    <row r="325" spans="1:12" s="89" customFormat="1" ht="12.75">
      <c r="A325" s="90"/>
      <c r="B325" s="91"/>
      <c r="C325" s="92"/>
      <c r="D325" s="93"/>
      <c r="E325" s="92"/>
      <c r="F325" s="94"/>
      <c r="G325" s="94"/>
      <c r="H325" s="95"/>
      <c r="I325" s="95"/>
      <c r="J325" s="95"/>
      <c r="K325" s="96"/>
      <c r="L325" s="96"/>
    </row>
    <row r="326" spans="1:12" s="89" customFormat="1" ht="12.75">
      <c r="A326" s="90"/>
      <c r="B326" s="91"/>
      <c r="C326" s="92"/>
      <c r="D326" s="93"/>
      <c r="E326" s="92"/>
      <c r="F326" s="94"/>
      <c r="G326" s="94"/>
      <c r="H326" s="95"/>
      <c r="I326" s="95"/>
      <c r="J326" s="95"/>
      <c r="K326" s="96"/>
      <c r="L326" s="96"/>
    </row>
    <row r="327" spans="1:12" s="89" customFormat="1" ht="12.75">
      <c r="A327" s="90"/>
      <c r="B327" s="91"/>
      <c r="C327" s="92"/>
      <c r="D327" s="93"/>
      <c r="E327" s="92"/>
      <c r="F327" s="94"/>
      <c r="G327" s="94"/>
      <c r="H327" s="95"/>
      <c r="I327" s="95"/>
      <c r="J327" s="95"/>
      <c r="K327" s="96"/>
      <c r="L327" s="96"/>
    </row>
    <row r="328" spans="1:12" s="89" customFormat="1" ht="12.75">
      <c r="A328" s="90"/>
      <c r="B328" s="91"/>
      <c r="C328" s="92"/>
      <c r="D328" s="93"/>
      <c r="E328" s="92"/>
      <c r="F328" s="94"/>
      <c r="G328" s="94"/>
      <c r="H328" s="95"/>
      <c r="I328" s="95"/>
      <c r="J328" s="95"/>
      <c r="K328" s="96"/>
      <c r="L328" s="96"/>
    </row>
    <row r="329" spans="1:12" s="89" customFormat="1" ht="12.75">
      <c r="A329" s="90"/>
      <c r="B329" s="91"/>
      <c r="C329" s="92"/>
      <c r="D329" s="93"/>
      <c r="E329" s="92"/>
      <c r="F329" s="94"/>
      <c r="G329" s="94"/>
      <c r="H329" s="95"/>
      <c r="I329" s="95"/>
      <c r="J329" s="95"/>
      <c r="K329" s="96"/>
      <c r="L329" s="96"/>
    </row>
    <row r="330" spans="1:12" s="89" customFormat="1" ht="12.75">
      <c r="A330" s="90"/>
      <c r="B330" s="91"/>
      <c r="C330" s="92"/>
      <c r="D330" s="93"/>
      <c r="E330" s="92"/>
      <c r="F330" s="94"/>
      <c r="G330" s="94"/>
      <c r="H330" s="95"/>
      <c r="I330" s="95"/>
      <c r="J330" s="95"/>
      <c r="K330" s="96"/>
      <c r="L330" s="96"/>
    </row>
    <row r="331" spans="1:12" s="89" customFormat="1" ht="12.75">
      <c r="A331" s="90"/>
      <c r="B331" s="91"/>
      <c r="C331" s="92"/>
      <c r="D331" s="93"/>
      <c r="E331" s="92"/>
      <c r="F331" s="94"/>
      <c r="G331" s="94"/>
      <c r="H331" s="95"/>
      <c r="I331" s="95"/>
      <c r="J331" s="95"/>
      <c r="K331" s="96"/>
      <c r="L331" s="96"/>
    </row>
    <row r="332" spans="1:12" s="89" customFormat="1" ht="12.75">
      <c r="A332" s="90"/>
      <c r="B332" s="91"/>
      <c r="C332" s="92"/>
      <c r="D332" s="93"/>
      <c r="E332" s="92"/>
      <c r="F332" s="94"/>
      <c r="G332" s="94"/>
      <c r="H332" s="95"/>
      <c r="I332" s="95"/>
      <c r="J332" s="95"/>
      <c r="K332" s="96"/>
      <c r="L332" s="96"/>
    </row>
    <row r="333" spans="1:12" s="89" customFormat="1" ht="12.75">
      <c r="A333" s="90"/>
      <c r="B333" s="91"/>
      <c r="C333" s="92"/>
      <c r="D333" s="93"/>
      <c r="E333" s="92"/>
      <c r="F333" s="94"/>
      <c r="G333" s="94"/>
      <c r="H333" s="95"/>
      <c r="I333" s="95"/>
      <c r="J333" s="95"/>
      <c r="K333" s="96"/>
      <c r="L333" s="96"/>
    </row>
    <row r="334" spans="1:12" s="89" customFormat="1" ht="12.75">
      <c r="A334" s="90"/>
      <c r="B334" s="91"/>
      <c r="C334" s="92"/>
      <c r="D334" s="93"/>
      <c r="E334" s="92"/>
      <c r="F334" s="94"/>
      <c r="G334" s="94"/>
      <c r="H334" s="95"/>
      <c r="I334" s="95"/>
      <c r="J334" s="95"/>
      <c r="K334" s="96"/>
      <c r="L334" s="96"/>
    </row>
    <row r="335" spans="1:12" s="89" customFormat="1" ht="12.75">
      <c r="A335" s="90"/>
      <c r="B335" s="91"/>
      <c r="C335" s="92"/>
      <c r="D335" s="93"/>
      <c r="E335" s="92"/>
      <c r="F335" s="94"/>
      <c r="G335" s="94"/>
      <c r="H335" s="95"/>
      <c r="I335" s="95"/>
      <c r="J335" s="95"/>
      <c r="K335" s="96"/>
      <c r="L335" s="96"/>
    </row>
    <row r="336" spans="1:12" s="89" customFormat="1" ht="12.75">
      <c r="A336" s="90"/>
      <c r="B336" s="91"/>
      <c r="C336" s="92"/>
      <c r="D336" s="93"/>
      <c r="E336" s="92"/>
      <c r="F336" s="94"/>
      <c r="G336" s="94"/>
      <c r="H336" s="95"/>
      <c r="I336" s="95"/>
      <c r="J336" s="95"/>
      <c r="K336" s="96"/>
      <c r="L336" s="96"/>
    </row>
    <row r="337" spans="1:12" s="89" customFormat="1" ht="12.75">
      <c r="A337" s="90"/>
      <c r="B337" s="91"/>
      <c r="C337" s="92"/>
      <c r="D337" s="93"/>
      <c r="E337" s="92"/>
      <c r="F337" s="94"/>
      <c r="G337" s="94"/>
      <c r="H337" s="95"/>
      <c r="I337" s="95"/>
      <c r="J337" s="95"/>
      <c r="K337" s="96"/>
      <c r="L337" s="96"/>
    </row>
    <row r="338" spans="1:12" s="89" customFormat="1" ht="12.75">
      <c r="A338" s="90"/>
      <c r="B338" s="91"/>
      <c r="C338" s="92"/>
      <c r="D338" s="93"/>
      <c r="E338" s="92"/>
      <c r="F338" s="94"/>
      <c r="G338" s="94"/>
      <c r="H338" s="95"/>
      <c r="I338" s="95"/>
      <c r="J338" s="95"/>
      <c r="K338" s="96"/>
      <c r="L338" s="96"/>
    </row>
    <row r="339" spans="1:12" s="89" customFormat="1" ht="12.75">
      <c r="A339" s="90"/>
      <c r="B339" s="91"/>
      <c r="C339" s="92"/>
      <c r="D339" s="93"/>
      <c r="E339" s="92"/>
      <c r="F339" s="94"/>
      <c r="G339" s="94"/>
      <c r="H339" s="95"/>
      <c r="I339" s="95"/>
      <c r="J339" s="95"/>
      <c r="K339" s="96"/>
      <c r="L339" s="96"/>
    </row>
    <row r="340" spans="1:12" s="89" customFormat="1" ht="12.75">
      <c r="A340" s="90"/>
      <c r="B340" s="91"/>
      <c r="C340" s="92"/>
      <c r="D340" s="93"/>
      <c r="E340" s="92"/>
      <c r="F340" s="94"/>
      <c r="G340" s="94"/>
      <c r="H340" s="95"/>
      <c r="I340" s="95"/>
      <c r="J340" s="95"/>
      <c r="K340" s="96"/>
      <c r="L340" s="96"/>
    </row>
    <row r="341" spans="1:12" s="89" customFormat="1" ht="12.75">
      <c r="A341" s="90"/>
      <c r="B341" s="91"/>
      <c r="C341" s="92"/>
      <c r="D341" s="93"/>
      <c r="E341" s="92"/>
      <c r="F341" s="94"/>
      <c r="G341" s="94"/>
      <c r="H341" s="95"/>
      <c r="I341" s="95"/>
      <c r="J341" s="95"/>
      <c r="K341" s="96"/>
      <c r="L341" s="96"/>
    </row>
    <row r="342" spans="1:12" s="89" customFormat="1" ht="12.75">
      <c r="A342" s="90"/>
      <c r="B342" s="91"/>
      <c r="C342" s="92"/>
      <c r="D342" s="93"/>
      <c r="E342" s="92"/>
      <c r="F342" s="94"/>
      <c r="G342" s="94"/>
      <c r="H342" s="95"/>
      <c r="I342" s="95"/>
      <c r="J342" s="95"/>
      <c r="K342" s="96"/>
      <c r="L342" s="96"/>
    </row>
    <row r="343" spans="1:12" s="89" customFormat="1" ht="12.75">
      <c r="A343" s="90"/>
      <c r="B343" s="91"/>
      <c r="C343" s="92"/>
      <c r="D343" s="93"/>
      <c r="E343" s="92"/>
      <c r="F343" s="94"/>
      <c r="G343" s="94"/>
      <c r="H343" s="95"/>
      <c r="I343" s="95"/>
      <c r="J343" s="95"/>
      <c r="K343" s="96"/>
      <c r="L343" s="96"/>
    </row>
    <row r="344" spans="1:12" s="89" customFormat="1" ht="12.75">
      <c r="A344" s="90"/>
      <c r="B344" s="91"/>
      <c r="C344" s="92"/>
      <c r="D344" s="93"/>
      <c r="E344" s="92"/>
      <c r="F344" s="94"/>
      <c r="G344" s="94"/>
      <c r="H344" s="95"/>
      <c r="I344" s="95"/>
      <c r="J344" s="95"/>
      <c r="K344" s="96"/>
      <c r="L344" s="96"/>
    </row>
    <row r="345" spans="1:12" s="89" customFormat="1" ht="12.75">
      <c r="A345" s="90"/>
      <c r="B345" s="91"/>
      <c r="C345" s="92"/>
      <c r="D345" s="93"/>
      <c r="E345" s="92"/>
      <c r="F345" s="94"/>
      <c r="G345" s="94"/>
      <c r="H345" s="95"/>
      <c r="I345" s="95"/>
      <c r="J345" s="95"/>
      <c r="K345" s="96"/>
      <c r="L345" s="96"/>
    </row>
    <row r="346" spans="1:12" s="89" customFormat="1" ht="12.75">
      <c r="A346" s="90"/>
      <c r="B346" s="91"/>
      <c r="C346" s="92"/>
      <c r="D346" s="93"/>
      <c r="E346" s="92"/>
      <c r="F346" s="94"/>
      <c r="G346" s="94"/>
      <c r="H346" s="95"/>
      <c r="I346" s="95"/>
      <c r="J346" s="95"/>
      <c r="K346" s="96"/>
      <c r="L346" s="96"/>
    </row>
    <row r="347" spans="1:12" s="89" customFormat="1" ht="12.75">
      <c r="A347" s="90"/>
      <c r="B347" s="91"/>
      <c r="C347" s="92"/>
      <c r="D347" s="93"/>
      <c r="E347" s="92"/>
      <c r="F347" s="94"/>
      <c r="G347" s="94"/>
      <c r="H347" s="95"/>
      <c r="I347" s="95"/>
      <c r="J347" s="95"/>
      <c r="K347" s="96"/>
      <c r="L347" s="96"/>
    </row>
    <row r="348" spans="1:12" s="89" customFormat="1" ht="12.75">
      <c r="A348" s="90"/>
      <c r="B348" s="91"/>
      <c r="C348" s="92"/>
      <c r="D348" s="93"/>
      <c r="E348" s="92"/>
      <c r="F348" s="94"/>
      <c r="G348" s="94"/>
      <c r="H348" s="95"/>
      <c r="I348" s="95"/>
      <c r="J348" s="95"/>
      <c r="K348" s="96"/>
      <c r="L348" s="96"/>
    </row>
    <row r="349" spans="1:12" s="89" customFormat="1" ht="12.75">
      <c r="A349" s="90"/>
      <c r="B349" s="91"/>
      <c r="C349" s="92"/>
      <c r="D349" s="93"/>
      <c r="E349" s="92"/>
      <c r="F349" s="94"/>
      <c r="G349" s="94"/>
      <c r="H349" s="95"/>
      <c r="I349" s="95"/>
      <c r="J349" s="95"/>
      <c r="K349" s="96"/>
      <c r="L349" s="96"/>
    </row>
    <row r="350" spans="1:12" s="89" customFormat="1" ht="12.75">
      <c r="A350" s="90"/>
      <c r="B350" s="91"/>
      <c r="C350" s="92"/>
      <c r="D350" s="93"/>
      <c r="E350" s="92"/>
      <c r="F350" s="94"/>
      <c r="G350" s="94"/>
      <c r="H350" s="95"/>
      <c r="I350" s="95"/>
      <c r="J350" s="95"/>
      <c r="K350" s="96"/>
      <c r="L350" s="96"/>
    </row>
    <row r="351" spans="1:12" s="89" customFormat="1" ht="12.75">
      <c r="A351" s="90"/>
      <c r="B351" s="91"/>
      <c r="C351" s="92"/>
      <c r="D351" s="93"/>
      <c r="E351" s="92"/>
      <c r="F351" s="94"/>
      <c r="G351" s="94"/>
      <c r="H351" s="95"/>
      <c r="I351" s="95"/>
      <c r="J351" s="95"/>
      <c r="K351" s="96"/>
      <c r="L351" s="96"/>
    </row>
    <row r="352" spans="1:12" s="89" customFormat="1" ht="12.75">
      <c r="A352" s="90"/>
      <c r="B352" s="91"/>
      <c r="C352" s="92"/>
      <c r="D352" s="93"/>
      <c r="E352" s="92"/>
      <c r="F352" s="94"/>
      <c r="G352" s="94"/>
      <c r="H352" s="95"/>
      <c r="I352" s="95"/>
      <c r="J352" s="95"/>
      <c r="K352" s="96"/>
      <c r="L352" s="96"/>
    </row>
    <row r="353" spans="1:12" s="89" customFormat="1" ht="12.75">
      <c r="A353" s="90"/>
      <c r="B353" s="91"/>
      <c r="C353" s="92"/>
      <c r="D353" s="93"/>
      <c r="E353" s="92"/>
      <c r="F353" s="94"/>
      <c r="G353" s="94"/>
      <c r="H353" s="95"/>
      <c r="I353" s="95"/>
      <c r="J353" s="95"/>
      <c r="K353" s="96"/>
      <c r="L353" s="96"/>
    </row>
    <row r="354" spans="1:12" s="89" customFormat="1" ht="12.75">
      <c r="A354" s="90"/>
      <c r="B354" s="91"/>
      <c r="C354" s="92"/>
      <c r="D354" s="93"/>
      <c r="E354" s="92"/>
      <c r="F354" s="94"/>
      <c r="G354" s="94"/>
      <c r="H354" s="95"/>
      <c r="I354" s="95"/>
      <c r="J354" s="95"/>
      <c r="K354" s="96"/>
      <c r="L354" s="96"/>
    </row>
    <row r="355" spans="1:12" s="89" customFormat="1" ht="12.75">
      <c r="A355" s="90"/>
      <c r="B355" s="91"/>
      <c r="C355" s="92"/>
      <c r="D355" s="93"/>
      <c r="E355" s="92"/>
      <c r="F355" s="94"/>
      <c r="G355" s="94"/>
      <c r="H355" s="95"/>
      <c r="I355" s="95"/>
      <c r="J355" s="95"/>
      <c r="K355" s="96"/>
      <c r="L355" s="96"/>
    </row>
    <row r="356" spans="1:12" s="89" customFormat="1" ht="12.75">
      <c r="A356" s="90"/>
      <c r="B356" s="91"/>
      <c r="C356" s="92"/>
      <c r="D356" s="93"/>
      <c r="E356" s="92"/>
      <c r="F356" s="94"/>
      <c r="G356" s="94"/>
      <c r="H356" s="95"/>
      <c r="I356" s="95"/>
      <c r="J356" s="95"/>
      <c r="K356" s="96"/>
      <c r="L356" s="96"/>
    </row>
    <row r="357" spans="1:12" s="89" customFormat="1" ht="12.75">
      <c r="A357" s="90"/>
      <c r="B357" s="91"/>
      <c r="C357" s="92"/>
      <c r="D357" s="93"/>
      <c r="E357" s="92"/>
      <c r="F357" s="94"/>
      <c r="G357" s="94"/>
      <c r="H357" s="95"/>
      <c r="I357" s="95"/>
      <c r="J357" s="95"/>
      <c r="K357" s="96"/>
      <c r="L357" s="96"/>
    </row>
    <row r="358" spans="1:12" s="89" customFormat="1" ht="12.75">
      <c r="A358" s="90"/>
      <c r="B358" s="91"/>
      <c r="C358" s="92"/>
      <c r="D358" s="93"/>
      <c r="E358" s="92"/>
      <c r="F358" s="94"/>
      <c r="G358" s="94"/>
      <c r="H358" s="95"/>
      <c r="I358" s="95"/>
      <c r="J358" s="95"/>
      <c r="K358" s="96"/>
      <c r="L358" s="96"/>
    </row>
    <row r="359" spans="1:12" s="89" customFormat="1" ht="12.75">
      <c r="A359" s="90"/>
      <c r="B359" s="91"/>
      <c r="C359" s="92"/>
      <c r="D359" s="93"/>
      <c r="E359" s="92"/>
      <c r="F359" s="94"/>
      <c r="G359" s="94"/>
      <c r="H359" s="95"/>
      <c r="I359" s="95"/>
      <c r="J359" s="95"/>
      <c r="K359" s="96"/>
      <c r="L359" s="96"/>
    </row>
    <row r="360" spans="1:12" s="89" customFormat="1" ht="12.75">
      <c r="A360" s="90"/>
      <c r="B360" s="91"/>
      <c r="C360" s="92"/>
      <c r="D360" s="93"/>
      <c r="E360" s="92"/>
      <c r="F360" s="94"/>
      <c r="G360" s="94"/>
      <c r="H360" s="95"/>
      <c r="I360" s="95"/>
      <c r="J360" s="95"/>
      <c r="K360" s="96"/>
      <c r="L360" s="96"/>
    </row>
    <row r="361" spans="1:12" s="89" customFormat="1" ht="12.75">
      <c r="A361" s="90"/>
      <c r="B361" s="91"/>
      <c r="C361" s="92"/>
      <c r="D361" s="93"/>
      <c r="E361" s="92"/>
      <c r="F361" s="94"/>
      <c r="G361" s="94"/>
      <c r="H361" s="95"/>
      <c r="I361" s="95"/>
      <c r="J361" s="95"/>
      <c r="K361" s="96"/>
      <c r="L361" s="96"/>
    </row>
    <row r="362" spans="1:12" s="89" customFormat="1" ht="12.75">
      <c r="A362" s="90"/>
      <c r="B362" s="91"/>
      <c r="C362" s="92"/>
      <c r="D362" s="93"/>
      <c r="E362" s="92"/>
      <c r="F362" s="94"/>
      <c r="G362" s="94"/>
      <c r="H362" s="95"/>
      <c r="I362" s="95"/>
      <c r="J362" s="95"/>
      <c r="K362" s="96"/>
      <c r="L362" s="96"/>
    </row>
    <row r="363" spans="1:12" s="89" customFormat="1" ht="12.75">
      <c r="A363" s="90"/>
      <c r="B363" s="91"/>
      <c r="C363" s="92"/>
      <c r="D363" s="93"/>
      <c r="E363" s="92"/>
      <c r="F363" s="94"/>
      <c r="G363" s="94"/>
      <c r="H363" s="95"/>
      <c r="I363" s="95"/>
      <c r="J363" s="95"/>
      <c r="K363" s="96"/>
      <c r="L363" s="96"/>
    </row>
    <row r="364" spans="1:12" s="89" customFormat="1" ht="12.75">
      <c r="A364" s="90"/>
      <c r="B364" s="91"/>
      <c r="C364" s="92"/>
      <c r="D364" s="93"/>
      <c r="E364" s="92"/>
      <c r="F364" s="94"/>
      <c r="G364" s="94"/>
      <c r="H364" s="95"/>
      <c r="I364" s="95"/>
      <c r="J364" s="95"/>
      <c r="K364" s="96"/>
      <c r="L364" s="96"/>
    </row>
    <row r="365" spans="1:12" s="89" customFormat="1" ht="12.75">
      <c r="A365" s="90"/>
      <c r="B365" s="91"/>
      <c r="C365" s="92"/>
      <c r="D365" s="93"/>
      <c r="E365" s="92"/>
      <c r="F365" s="94"/>
      <c r="G365" s="94"/>
      <c r="H365" s="95"/>
      <c r="I365" s="95"/>
      <c r="J365" s="95"/>
      <c r="K365" s="96"/>
      <c r="L365" s="96"/>
    </row>
    <row r="366" spans="1:12" s="89" customFormat="1" ht="12.75">
      <c r="A366" s="90"/>
      <c r="B366" s="91"/>
      <c r="C366" s="92"/>
      <c r="D366" s="93"/>
      <c r="E366" s="92"/>
      <c r="F366" s="94"/>
      <c r="G366" s="94"/>
      <c r="H366" s="95"/>
      <c r="I366" s="95"/>
      <c r="J366" s="95"/>
      <c r="K366" s="96"/>
      <c r="L366" s="96"/>
    </row>
    <row r="367" spans="1:12" s="89" customFormat="1" ht="12.75">
      <c r="A367" s="90"/>
      <c r="B367" s="91"/>
      <c r="C367" s="92"/>
      <c r="D367" s="93"/>
      <c r="E367" s="92"/>
      <c r="F367" s="94"/>
      <c r="G367" s="94"/>
      <c r="H367" s="95"/>
      <c r="I367" s="95"/>
      <c r="J367" s="95"/>
      <c r="K367" s="96"/>
      <c r="L367" s="96"/>
    </row>
    <row r="368" spans="1:12" s="89" customFormat="1" ht="12.75">
      <c r="A368" s="90"/>
      <c r="B368" s="91"/>
      <c r="C368" s="92"/>
      <c r="D368" s="93"/>
      <c r="E368" s="92"/>
      <c r="F368" s="94"/>
      <c r="G368" s="94"/>
      <c r="H368" s="95"/>
      <c r="I368" s="95"/>
      <c r="J368" s="95"/>
      <c r="K368" s="96"/>
      <c r="L368" s="96"/>
    </row>
    <row r="369" spans="1:12" s="89" customFormat="1" ht="12.75">
      <c r="A369" s="90"/>
      <c r="B369" s="91"/>
      <c r="C369" s="92"/>
      <c r="D369" s="93"/>
      <c r="E369" s="92"/>
      <c r="F369" s="94"/>
      <c r="G369" s="94"/>
      <c r="H369" s="95"/>
      <c r="I369" s="95"/>
      <c r="J369" s="95"/>
      <c r="K369" s="96"/>
      <c r="L369" s="96"/>
    </row>
    <row r="370" spans="1:12" s="89" customFormat="1" ht="12.75">
      <c r="A370" s="90"/>
      <c r="B370" s="91"/>
      <c r="C370" s="92"/>
      <c r="D370" s="93"/>
      <c r="E370" s="92"/>
      <c r="F370" s="94"/>
      <c r="G370" s="94"/>
      <c r="H370" s="95"/>
      <c r="I370" s="95"/>
      <c r="J370" s="95"/>
      <c r="K370" s="96"/>
      <c r="L370" s="96"/>
    </row>
    <row r="371" spans="1:12" s="89" customFormat="1" ht="12.75">
      <c r="A371" s="90"/>
      <c r="B371" s="91"/>
      <c r="C371" s="92"/>
      <c r="D371" s="93"/>
      <c r="E371" s="92"/>
      <c r="F371" s="94"/>
      <c r="G371" s="94"/>
      <c r="H371" s="95"/>
      <c r="I371" s="95"/>
      <c r="J371" s="95"/>
      <c r="K371" s="96"/>
      <c r="L371" s="96"/>
    </row>
    <row r="372" spans="1:12" s="89" customFormat="1" ht="12.75">
      <c r="A372" s="90"/>
      <c r="B372" s="91"/>
      <c r="C372" s="92"/>
      <c r="D372" s="93"/>
      <c r="E372" s="92"/>
      <c r="F372" s="94"/>
      <c r="G372" s="94"/>
      <c r="H372" s="95"/>
      <c r="I372" s="95"/>
      <c r="J372" s="95"/>
      <c r="K372" s="96"/>
      <c r="L372" s="96"/>
    </row>
    <row r="373" spans="1:12" s="89" customFormat="1" ht="12.75">
      <c r="A373" s="90"/>
      <c r="B373" s="91"/>
      <c r="C373" s="92"/>
      <c r="D373" s="93"/>
      <c r="E373" s="92"/>
      <c r="F373" s="94"/>
      <c r="G373" s="94"/>
      <c r="H373" s="95"/>
      <c r="I373" s="95"/>
      <c r="J373" s="95"/>
      <c r="K373" s="96"/>
      <c r="L373" s="96"/>
    </row>
    <row r="374" spans="1:12" s="89" customFormat="1" ht="12.75">
      <c r="A374" s="90"/>
      <c r="B374" s="91"/>
      <c r="C374" s="92"/>
      <c r="D374" s="93"/>
      <c r="E374" s="92"/>
      <c r="F374" s="94"/>
      <c r="G374" s="94"/>
      <c r="H374" s="95"/>
      <c r="I374" s="95"/>
      <c r="J374" s="95"/>
      <c r="K374" s="96"/>
      <c r="L374" s="96"/>
    </row>
    <row r="375" spans="1:12" s="89" customFormat="1" ht="12.75">
      <c r="A375" s="90"/>
      <c r="B375" s="91"/>
      <c r="C375" s="92"/>
      <c r="D375" s="93"/>
      <c r="E375" s="92"/>
      <c r="F375" s="94"/>
      <c r="G375" s="94"/>
      <c r="H375" s="95"/>
      <c r="I375" s="95"/>
      <c r="J375" s="95"/>
      <c r="K375" s="96"/>
      <c r="L375" s="96"/>
    </row>
    <row r="376" spans="1:12" s="89" customFormat="1" ht="12.75">
      <c r="A376" s="90"/>
      <c r="B376" s="91"/>
      <c r="C376" s="92"/>
      <c r="D376" s="93"/>
      <c r="E376" s="92"/>
      <c r="F376" s="94"/>
      <c r="G376" s="94"/>
      <c r="H376" s="95"/>
      <c r="I376" s="95"/>
      <c r="J376" s="95"/>
      <c r="K376" s="96"/>
      <c r="L376" s="96"/>
    </row>
    <row r="377" spans="1:12" s="89" customFormat="1" ht="12.75">
      <c r="A377" s="90"/>
      <c r="B377" s="91"/>
      <c r="C377" s="92"/>
      <c r="D377" s="93"/>
      <c r="E377" s="92"/>
      <c r="F377" s="94"/>
      <c r="G377" s="94"/>
      <c r="H377" s="95"/>
      <c r="I377" s="95"/>
      <c r="J377" s="95"/>
      <c r="K377" s="96"/>
      <c r="L377" s="96"/>
    </row>
    <row r="378" spans="1:12" s="89" customFormat="1" ht="12.75">
      <c r="A378" s="90"/>
      <c r="B378" s="91"/>
      <c r="C378" s="92"/>
      <c r="D378" s="93"/>
      <c r="E378" s="92"/>
      <c r="F378" s="94"/>
      <c r="G378" s="94"/>
      <c r="H378" s="95"/>
      <c r="I378" s="95"/>
      <c r="J378" s="95"/>
      <c r="K378" s="96"/>
      <c r="L378" s="96"/>
    </row>
    <row r="379" spans="1:12" s="89" customFormat="1" ht="12.75">
      <c r="A379" s="90"/>
      <c r="B379" s="91"/>
      <c r="C379" s="92"/>
      <c r="D379" s="93"/>
      <c r="E379" s="92"/>
      <c r="F379" s="94"/>
      <c r="G379" s="94"/>
      <c r="H379" s="95"/>
      <c r="I379" s="95"/>
      <c r="J379" s="95"/>
      <c r="K379" s="96"/>
      <c r="L379" s="96"/>
    </row>
    <row r="380" spans="1:12" s="89" customFormat="1" ht="12.75">
      <c r="A380" s="90"/>
      <c r="B380" s="91"/>
      <c r="C380" s="92"/>
      <c r="D380" s="93"/>
      <c r="E380" s="92"/>
      <c r="F380" s="94"/>
      <c r="G380" s="94"/>
      <c r="H380" s="95"/>
      <c r="I380" s="95"/>
      <c r="J380" s="95"/>
      <c r="K380" s="96"/>
      <c r="L380" s="96"/>
    </row>
    <row r="381" spans="1:12" s="89" customFormat="1" ht="12.75">
      <c r="A381" s="90"/>
      <c r="B381" s="91"/>
      <c r="C381" s="92"/>
      <c r="D381" s="93"/>
      <c r="E381" s="92"/>
      <c r="F381" s="94"/>
      <c r="G381" s="94"/>
      <c r="H381" s="95"/>
      <c r="I381" s="95"/>
      <c r="J381" s="95"/>
      <c r="K381" s="96"/>
      <c r="L381" s="96"/>
    </row>
    <row r="382" spans="1:12" s="89" customFormat="1" ht="12.75">
      <c r="A382" s="90"/>
      <c r="B382" s="91"/>
      <c r="C382" s="92"/>
      <c r="D382" s="93"/>
      <c r="E382" s="92"/>
      <c r="F382" s="94"/>
      <c r="G382" s="94"/>
      <c r="H382" s="95"/>
      <c r="I382" s="95"/>
      <c r="J382" s="95"/>
      <c r="K382" s="96"/>
      <c r="L382" s="96"/>
    </row>
    <row r="383" spans="1:12" s="89" customFormat="1" ht="12.75">
      <c r="A383" s="90"/>
      <c r="B383" s="91"/>
      <c r="C383" s="92"/>
      <c r="D383" s="93"/>
      <c r="E383" s="92"/>
      <c r="F383" s="94"/>
      <c r="G383" s="94"/>
      <c r="H383" s="95"/>
      <c r="I383" s="95"/>
      <c r="J383" s="95"/>
      <c r="K383" s="96"/>
      <c r="L383" s="96"/>
    </row>
    <row r="384" spans="1:12" s="89" customFormat="1" ht="12.75">
      <c r="A384" s="90"/>
      <c r="B384" s="91"/>
      <c r="C384" s="92"/>
      <c r="D384" s="93"/>
      <c r="E384" s="92"/>
      <c r="F384" s="94"/>
      <c r="G384" s="94"/>
      <c r="H384" s="95"/>
      <c r="I384" s="95"/>
      <c r="J384" s="95"/>
      <c r="K384" s="96"/>
      <c r="L384" s="96"/>
    </row>
    <row r="385" spans="1:12" s="89" customFormat="1" ht="12.75">
      <c r="A385" s="90"/>
      <c r="B385" s="91"/>
      <c r="C385" s="92"/>
      <c r="D385" s="93"/>
      <c r="E385" s="92"/>
      <c r="F385" s="94"/>
      <c r="G385" s="94"/>
      <c r="H385" s="95"/>
      <c r="I385" s="95"/>
      <c r="J385" s="95"/>
      <c r="K385" s="96"/>
      <c r="L385" s="96"/>
    </row>
    <row r="386" spans="1:12" s="89" customFormat="1" ht="12.75">
      <c r="A386" s="90"/>
      <c r="B386" s="91"/>
      <c r="C386" s="92"/>
      <c r="D386" s="93"/>
      <c r="E386" s="92"/>
      <c r="F386" s="94"/>
      <c r="G386" s="94"/>
      <c r="H386" s="95"/>
      <c r="I386" s="95"/>
      <c r="J386" s="95"/>
      <c r="K386" s="96"/>
      <c r="L386" s="96"/>
    </row>
    <row r="387" spans="1:12" s="89" customFormat="1" ht="12.75">
      <c r="A387" s="90"/>
      <c r="B387" s="91"/>
      <c r="C387" s="92"/>
      <c r="D387" s="93"/>
      <c r="E387" s="92"/>
      <c r="F387" s="94"/>
      <c r="G387" s="94"/>
      <c r="H387" s="95"/>
      <c r="I387" s="95"/>
      <c r="J387" s="95"/>
      <c r="K387" s="96"/>
      <c r="L387" s="96"/>
    </row>
    <row r="388" spans="1:12" s="89" customFormat="1" ht="12.75">
      <c r="A388" s="90"/>
      <c r="B388" s="91"/>
      <c r="C388" s="92"/>
      <c r="D388" s="93"/>
      <c r="E388" s="92"/>
      <c r="F388" s="94"/>
      <c r="G388" s="94"/>
      <c r="H388" s="95"/>
      <c r="I388" s="95"/>
      <c r="J388" s="95"/>
      <c r="K388" s="96"/>
      <c r="L388" s="96"/>
    </row>
    <row r="389" spans="1:12" s="89" customFormat="1" ht="12.75">
      <c r="A389" s="90"/>
      <c r="B389" s="91"/>
      <c r="C389" s="92"/>
      <c r="D389" s="93"/>
      <c r="E389" s="92"/>
      <c r="F389" s="94"/>
      <c r="G389" s="94"/>
      <c r="H389" s="95"/>
      <c r="I389" s="95"/>
      <c r="J389" s="95"/>
      <c r="K389" s="96"/>
      <c r="L389" s="96"/>
    </row>
    <row r="390" spans="1:12" s="89" customFormat="1" ht="12.75">
      <c r="A390" s="90"/>
      <c r="B390" s="91"/>
      <c r="C390" s="92"/>
      <c r="D390" s="93"/>
      <c r="E390" s="92"/>
      <c r="F390" s="94"/>
      <c r="G390" s="94"/>
      <c r="H390" s="95"/>
      <c r="I390" s="95"/>
      <c r="J390" s="95"/>
      <c r="K390" s="96"/>
      <c r="L390" s="96"/>
    </row>
    <row r="391" spans="1:12" s="89" customFormat="1" ht="12.75">
      <c r="A391" s="90"/>
      <c r="B391" s="91"/>
      <c r="C391" s="92"/>
      <c r="D391" s="93"/>
      <c r="E391" s="92"/>
      <c r="F391" s="94"/>
      <c r="G391" s="94"/>
      <c r="H391" s="95"/>
      <c r="I391" s="95"/>
      <c r="J391" s="95"/>
      <c r="K391" s="96"/>
      <c r="L391" s="96"/>
    </row>
    <row r="392" spans="1:12" s="104" customFormat="1" ht="12.75">
      <c r="A392" s="97"/>
      <c r="B392" s="98"/>
      <c r="C392" s="99"/>
      <c r="D392" s="100"/>
      <c r="E392" s="99"/>
      <c r="F392" s="101"/>
      <c r="G392" s="101"/>
      <c r="H392" s="102"/>
      <c r="I392" s="102"/>
      <c r="J392" s="102"/>
      <c r="K392" s="103"/>
      <c r="L392" s="103"/>
    </row>
    <row r="393" spans="1:12" s="104" customFormat="1" ht="12.75">
      <c r="A393" s="97"/>
      <c r="B393" s="98"/>
      <c r="C393" s="99"/>
      <c r="D393" s="100"/>
      <c r="E393" s="99"/>
      <c r="F393" s="101"/>
      <c r="G393" s="101"/>
      <c r="H393" s="102"/>
      <c r="I393" s="102"/>
      <c r="J393" s="102"/>
      <c r="K393" s="103"/>
      <c r="L393" s="103"/>
    </row>
    <row r="394" spans="1:12" s="104" customFormat="1" ht="12.75">
      <c r="A394" s="97"/>
      <c r="B394" s="98"/>
      <c r="C394" s="99"/>
      <c r="D394" s="100"/>
      <c r="E394" s="99"/>
      <c r="F394" s="101"/>
      <c r="G394" s="101"/>
      <c r="H394" s="102"/>
      <c r="I394" s="102"/>
      <c r="J394" s="102"/>
      <c r="K394" s="103"/>
      <c r="L394" s="103"/>
    </row>
    <row r="395" spans="1:12" s="104" customFormat="1" ht="12.75">
      <c r="A395" s="97"/>
      <c r="B395" s="98"/>
      <c r="C395" s="99"/>
      <c r="D395" s="100"/>
      <c r="E395" s="99"/>
      <c r="F395" s="101"/>
      <c r="G395" s="101"/>
      <c r="H395" s="102"/>
      <c r="I395" s="102"/>
      <c r="J395" s="102"/>
      <c r="K395" s="103"/>
      <c r="L395" s="103"/>
    </row>
    <row r="396" spans="1:12" s="104" customFormat="1" ht="12.75">
      <c r="A396" s="97"/>
      <c r="B396" s="98"/>
      <c r="C396" s="99"/>
      <c r="D396" s="100"/>
      <c r="E396" s="99"/>
      <c r="F396" s="101"/>
      <c r="G396" s="101"/>
      <c r="H396" s="102"/>
      <c r="I396" s="102"/>
      <c r="J396" s="102"/>
      <c r="K396" s="103"/>
      <c r="L396" s="103"/>
    </row>
    <row r="397" spans="1:12" s="104" customFormat="1" ht="12.75">
      <c r="A397" s="97"/>
      <c r="B397" s="98"/>
      <c r="C397" s="99"/>
      <c r="D397" s="100"/>
      <c r="E397" s="99"/>
      <c r="F397" s="101"/>
      <c r="G397" s="101"/>
      <c r="H397" s="102"/>
      <c r="I397" s="102"/>
      <c r="J397" s="102"/>
      <c r="K397" s="103"/>
      <c r="L397" s="103"/>
    </row>
    <row r="398" spans="1:12" s="104" customFormat="1" ht="12.75">
      <c r="A398" s="97"/>
      <c r="B398" s="98"/>
      <c r="C398" s="99"/>
      <c r="D398" s="100"/>
      <c r="E398" s="99"/>
      <c r="F398" s="101"/>
      <c r="G398" s="101"/>
      <c r="H398" s="102"/>
      <c r="I398" s="102"/>
      <c r="J398" s="102"/>
      <c r="K398" s="103"/>
      <c r="L398" s="103"/>
    </row>
    <row r="399" spans="1:12" s="104" customFormat="1" ht="12.75">
      <c r="A399" s="97"/>
      <c r="B399" s="98"/>
      <c r="C399" s="99"/>
      <c r="D399" s="100"/>
      <c r="E399" s="99"/>
      <c r="F399" s="101"/>
      <c r="G399" s="101"/>
      <c r="H399" s="102"/>
      <c r="I399" s="102"/>
      <c r="J399" s="102"/>
      <c r="K399" s="103"/>
      <c r="L399" s="103"/>
    </row>
    <row r="400" spans="1:12" s="104" customFormat="1" ht="12.75">
      <c r="A400" s="97"/>
      <c r="B400" s="98"/>
      <c r="C400" s="99"/>
      <c r="D400" s="100"/>
      <c r="E400" s="99"/>
      <c r="F400" s="101"/>
      <c r="G400" s="101"/>
      <c r="H400" s="102"/>
      <c r="I400" s="102"/>
      <c r="J400" s="102"/>
      <c r="K400" s="103"/>
      <c r="L400" s="103"/>
    </row>
    <row r="401" spans="1:12" s="104" customFormat="1" ht="12.75">
      <c r="A401" s="97"/>
      <c r="B401" s="98"/>
      <c r="C401" s="99"/>
      <c r="D401" s="100"/>
      <c r="E401" s="99"/>
      <c r="F401" s="101"/>
      <c r="G401" s="101"/>
      <c r="H401" s="102"/>
      <c r="I401" s="102"/>
      <c r="J401" s="102"/>
      <c r="K401" s="103"/>
      <c r="L401" s="103"/>
    </row>
    <row r="402" spans="1:12" s="104" customFormat="1" ht="12.75">
      <c r="A402" s="97"/>
      <c r="B402" s="98"/>
      <c r="C402" s="99"/>
      <c r="D402" s="100"/>
      <c r="E402" s="99"/>
      <c r="F402" s="101"/>
      <c r="G402" s="101"/>
      <c r="H402" s="102"/>
      <c r="I402" s="102"/>
      <c r="J402" s="102"/>
      <c r="K402" s="103"/>
      <c r="L402" s="103"/>
    </row>
    <row r="403" spans="1:12" s="104" customFormat="1" ht="12.75">
      <c r="A403" s="97"/>
      <c r="B403" s="98"/>
      <c r="C403" s="99"/>
      <c r="D403" s="100"/>
      <c r="E403" s="99"/>
      <c r="F403" s="101"/>
      <c r="G403" s="101"/>
      <c r="H403" s="102"/>
      <c r="I403" s="102"/>
      <c r="J403" s="102"/>
      <c r="K403" s="103"/>
      <c r="L403" s="103"/>
    </row>
    <row r="404" spans="1:12" s="104" customFormat="1" ht="12.75">
      <c r="A404" s="97"/>
      <c r="B404" s="98"/>
      <c r="C404" s="99"/>
      <c r="D404" s="100"/>
      <c r="E404" s="99"/>
      <c r="F404" s="101"/>
      <c r="G404" s="101"/>
      <c r="H404" s="102"/>
      <c r="I404" s="102"/>
      <c r="J404" s="102"/>
      <c r="K404" s="103"/>
      <c r="L404" s="103"/>
    </row>
    <row r="405" spans="1:12" s="104" customFormat="1" ht="12.75">
      <c r="A405" s="97"/>
      <c r="B405" s="98"/>
      <c r="C405" s="99"/>
      <c r="D405" s="100"/>
      <c r="E405" s="99"/>
      <c r="F405" s="101"/>
      <c r="G405" s="101"/>
      <c r="H405" s="102"/>
      <c r="I405" s="102"/>
      <c r="J405" s="102"/>
      <c r="K405" s="103"/>
      <c r="L405" s="103"/>
    </row>
    <row r="406" spans="1:12" s="104" customFormat="1" ht="12.75">
      <c r="A406" s="97"/>
      <c r="B406" s="98"/>
      <c r="C406" s="99"/>
      <c r="D406" s="100"/>
      <c r="E406" s="99"/>
      <c r="F406" s="101"/>
      <c r="G406" s="101"/>
      <c r="H406" s="102"/>
      <c r="I406" s="102"/>
      <c r="J406" s="102"/>
      <c r="K406" s="103"/>
      <c r="L406" s="103"/>
    </row>
    <row r="407" spans="1:12" s="104" customFormat="1" ht="12.75">
      <c r="A407" s="97"/>
      <c r="B407" s="98"/>
      <c r="C407" s="99"/>
      <c r="D407" s="100"/>
      <c r="E407" s="99"/>
      <c r="F407" s="101"/>
      <c r="G407" s="101"/>
      <c r="H407" s="102"/>
      <c r="I407" s="102"/>
      <c r="J407" s="102"/>
      <c r="K407" s="103"/>
      <c r="L407" s="103"/>
    </row>
    <row r="408" spans="1:12" s="104" customFormat="1" ht="12.75">
      <c r="A408" s="97"/>
      <c r="B408" s="98"/>
      <c r="C408" s="99"/>
      <c r="D408" s="100"/>
      <c r="E408" s="99"/>
      <c r="F408" s="101"/>
      <c r="G408" s="101"/>
      <c r="H408" s="102"/>
      <c r="I408" s="102"/>
      <c r="J408" s="102"/>
      <c r="K408" s="103"/>
      <c r="L408" s="103"/>
    </row>
    <row r="409" spans="1:12" s="104" customFormat="1" ht="12.75">
      <c r="A409" s="97"/>
      <c r="B409" s="98"/>
      <c r="C409" s="99"/>
      <c r="D409" s="100"/>
      <c r="E409" s="99"/>
      <c r="F409" s="101"/>
      <c r="G409" s="101"/>
      <c r="H409" s="102"/>
      <c r="I409" s="102"/>
      <c r="J409" s="102"/>
      <c r="K409" s="103"/>
      <c r="L409" s="103"/>
    </row>
    <row r="410" spans="1:12" s="104" customFormat="1" ht="12.75">
      <c r="A410" s="97"/>
      <c r="B410" s="98"/>
      <c r="C410" s="99"/>
      <c r="D410" s="100"/>
      <c r="E410" s="99"/>
      <c r="F410" s="101"/>
      <c r="G410" s="101"/>
      <c r="H410" s="102"/>
      <c r="I410" s="102"/>
      <c r="J410" s="102"/>
      <c r="K410" s="103"/>
      <c r="L410" s="103"/>
    </row>
    <row r="411" spans="1:12" s="104" customFormat="1" ht="12.75">
      <c r="A411" s="97"/>
      <c r="B411" s="98"/>
      <c r="C411" s="99"/>
      <c r="D411" s="100"/>
      <c r="E411" s="99"/>
      <c r="F411" s="101"/>
      <c r="G411" s="101"/>
      <c r="H411" s="102"/>
      <c r="I411" s="102"/>
      <c r="J411" s="102"/>
      <c r="K411" s="103"/>
      <c r="L411" s="103"/>
    </row>
    <row r="412" spans="1:12" s="104" customFormat="1" ht="12.75">
      <c r="A412" s="97"/>
      <c r="B412" s="98"/>
      <c r="C412" s="99"/>
      <c r="D412" s="100"/>
      <c r="E412" s="99"/>
      <c r="F412" s="101"/>
      <c r="G412" s="101"/>
      <c r="H412" s="102"/>
      <c r="I412" s="102"/>
      <c r="J412" s="102"/>
      <c r="K412" s="103"/>
      <c r="L412" s="103"/>
    </row>
    <row r="413" spans="1:12" s="104" customFormat="1" ht="12.75">
      <c r="A413" s="97"/>
      <c r="B413" s="98"/>
      <c r="C413" s="99"/>
      <c r="D413" s="100"/>
      <c r="E413" s="99"/>
      <c r="F413" s="101"/>
      <c r="G413" s="101"/>
      <c r="H413" s="102"/>
      <c r="I413" s="102"/>
      <c r="J413" s="102"/>
      <c r="K413" s="103"/>
      <c r="L413" s="103"/>
    </row>
    <row r="414" spans="1:12" s="104" customFormat="1" ht="12.75">
      <c r="A414" s="97"/>
      <c r="B414" s="98"/>
      <c r="C414" s="99"/>
      <c r="D414" s="100"/>
      <c r="E414" s="99"/>
      <c r="F414" s="101"/>
      <c r="G414" s="101"/>
      <c r="H414" s="102"/>
      <c r="I414" s="102"/>
      <c r="J414" s="102"/>
      <c r="K414" s="103"/>
      <c r="L414" s="103"/>
    </row>
    <row r="415" spans="1:12" s="104" customFormat="1" ht="12.75">
      <c r="A415" s="97"/>
      <c r="B415" s="98"/>
      <c r="C415" s="99"/>
      <c r="D415" s="100"/>
      <c r="E415" s="99"/>
      <c r="F415" s="101"/>
      <c r="G415" s="101"/>
      <c r="H415" s="102"/>
      <c r="I415" s="102"/>
      <c r="J415" s="102"/>
      <c r="K415" s="103"/>
      <c r="L415" s="103"/>
    </row>
    <row r="416" spans="1:12" s="104" customFormat="1" ht="12.75">
      <c r="A416" s="97"/>
      <c r="B416" s="98"/>
      <c r="C416" s="99"/>
      <c r="D416" s="100"/>
      <c r="E416" s="99"/>
      <c r="F416" s="101"/>
      <c r="G416" s="101"/>
      <c r="H416" s="102"/>
      <c r="I416" s="102"/>
      <c r="J416" s="102"/>
      <c r="K416" s="103"/>
      <c r="L416" s="103"/>
    </row>
    <row r="417" spans="1:12" s="104" customFormat="1" ht="12.75">
      <c r="A417" s="97"/>
      <c r="B417" s="98"/>
      <c r="C417" s="99"/>
      <c r="D417" s="100"/>
      <c r="E417" s="99"/>
      <c r="F417" s="101"/>
      <c r="G417" s="101"/>
      <c r="H417" s="102"/>
      <c r="I417" s="102"/>
      <c r="J417" s="102"/>
      <c r="K417" s="103"/>
      <c r="L417" s="103"/>
    </row>
    <row r="418" spans="1:12" s="104" customFormat="1" ht="12.75">
      <c r="A418" s="97"/>
      <c r="B418" s="98"/>
      <c r="C418" s="99"/>
      <c r="D418" s="100"/>
      <c r="E418" s="99"/>
      <c r="F418" s="101"/>
      <c r="G418" s="101"/>
      <c r="H418" s="102"/>
      <c r="I418" s="102"/>
      <c r="J418" s="102"/>
      <c r="K418" s="103"/>
      <c r="L418" s="103"/>
    </row>
    <row r="419" spans="1:12" s="104" customFormat="1" ht="12.75">
      <c r="A419" s="97"/>
      <c r="B419" s="98"/>
      <c r="C419" s="99"/>
      <c r="D419" s="100"/>
      <c r="E419" s="99"/>
      <c r="F419" s="101"/>
      <c r="G419" s="101"/>
      <c r="H419" s="102"/>
      <c r="I419" s="102"/>
      <c r="J419" s="102"/>
      <c r="K419" s="103"/>
      <c r="L419" s="103"/>
    </row>
    <row r="420" spans="1:12" s="104" customFormat="1" ht="12.75">
      <c r="A420" s="97"/>
      <c r="B420" s="98"/>
      <c r="C420" s="99"/>
      <c r="D420" s="100"/>
      <c r="E420" s="99"/>
      <c r="F420" s="101"/>
      <c r="G420" s="101"/>
      <c r="H420" s="102"/>
      <c r="I420" s="102"/>
      <c r="J420" s="102"/>
      <c r="K420" s="103"/>
      <c r="L420" s="103"/>
    </row>
    <row r="421" spans="1:12" s="104" customFormat="1" ht="12.75">
      <c r="A421" s="97"/>
      <c r="B421" s="98"/>
      <c r="C421" s="99"/>
      <c r="D421" s="100"/>
      <c r="E421" s="99"/>
      <c r="F421" s="101"/>
      <c r="G421" s="101"/>
      <c r="H421" s="102"/>
      <c r="I421" s="102"/>
      <c r="J421" s="102"/>
      <c r="K421" s="103"/>
      <c r="L421" s="103"/>
    </row>
    <row r="422" spans="1:12" s="104" customFormat="1" ht="12.75">
      <c r="A422" s="97"/>
      <c r="B422" s="98"/>
      <c r="C422" s="99"/>
      <c r="D422" s="100"/>
      <c r="E422" s="99"/>
      <c r="F422" s="101"/>
      <c r="G422" s="101"/>
      <c r="H422" s="102"/>
      <c r="I422" s="102"/>
      <c r="J422" s="102"/>
      <c r="K422" s="103"/>
      <c r="L422" s="103"/>
    </row>
    <row r="423" spans="1:12" s="104" customFormat="1" ht="12.75">
      <c r="A423" s="97"/>
      <c r="B423" s="98"/>
      <c r="C423" s="99"/>
      <c r="D423" s="100"/>
      <c r="E423" s="99"/>
      <c r="F423" s="101"/>
      <c r="G423" s="101"/>
      <c r="H423" s="102"/>
      <c r="I423" s="102"/>
      <c r="J423" s="102"/>
      <c r="K423" s="103"/>
      <c r="L423" s="103"/>
    </row>
    <row r="424" spans="1:12" s="104" customFormat="1" ht="12.75">
      <c r="A424" s="97"/>
      <c r="B424" s="98"/>
      <c r="C424" s="99"/>
      <c r="D424" s="100"/>
      <c r="E424" s="99"/>
      <c r="F424" s="101"/>
      <c r="G424" s="101"/>
      <c r="H424" s="102"/>
      <c r="I424" s="102"/>
      <c r="J424" s="102"/>
      <c r="K424" s="103"/>
      <c r="L424" s="103"/>
    </row>
    <row r="425" spans="1:12" s="104" customFormat="1" ht="12.75">
      <c r="A425" s="97"/>
      <c r="B425" s="98"/>
      <c r="C425" s="99"/>
      <c r="D425" s="100"/>
      <c r="E425" s="99"/>
      <c r="F425" s="101"/>
      <c r="G425" s="101"/>
      <c r="H425" s="102"/>
      <c r="I425" s="102"/>
      <c r="J425" s="102"/>
      <c r="K425" s="103"/>
      <c r="L425" s="103"/>
    </row>
    <row r="426" spans="1:12" s="104" customFormat="1" ht="12.75">
      <c r="A426" s="97"/>
      <c r="B426" s="98"/>
      <c r="C426" s="99"/>
      <c r="D426" s="100"/>
      <c r="E426" s="99"/>
      <c r="F426" s="101"/>
      <c r="G426" s="101"/>
      <c r="H426" s="102"/>
      <c r="I426" s="102"/>
      <c r="J426" s="102"/>
      <c r="K426" s="103"/>
      <c r="L426" s="103"/>
    </row>
    <row r="427" spans="1:12" s="104" customFormat="1" ht="12.75">
      <c r="A427" s="97"/>
      <c r="B427" s="98"/>
      <c r="C427" s="99"/>
      <c r="D427" s="100"/>
      <c r="E427" s="99"/>
      <c r="F427" s="101"/>
      <c r="G427" s="101"/>
      <c r="H427" s="102"/>
      <c r="I427" s="102"/>
      <c r="J427" s="102"/>
      <c r="K427" s="103"/>
      <c r="L427" s="103"/>
    </row>
    <row r="428" spans="1:12" s="104" customFormat="1" ht="12.75">
      <c r="A428" s="97"/>
      <c r="B428" s="98"/>
      <c r="C428" s="99"/>
      <c r="D428" s="100"/>
      <c r="E428" s="99"/>
      <c r="F428" s="101"/>
      <c r="G428" s="101"/>
      <c r="H428" s="102"/>
      <c r="I428" s="102"/>
      <c r="J428" s="102"/>
      <c r="K428" s="103"/>
      <c r="L428" s="103"/>
    </row>
    <row r="429" spans="1:12" s="104" customFormat="1" ht="12.75">
      <c r="A429" s="97"/>
      <c r="B429" s="98"/>
      <c r="C429" s="99"/>
      <c r="D429" s="100"/>
      <c r="E429" s="99"/>
      <c r="F429" s="101"/>
      <c r="G429" s="101"/>
      <c r="H429" s="102"/>
      <c r="I429" s="102"/>
      <c r="J429" s="102"/>
      <c r="K429" s="103"/>
      <c r="L429" s="103"/>
    </row>
    <row r="430" spans="1:12" s="104" customFormat="1" ht="12.75">
      <c r="A430" s="97"/>
      <c r="B430" s="98"/>
      <c r="C430" s="99"/>
      <c r="D430" s="100"/>
      <c r="E430" s="99"/>
      <c r="F430" s="101"/>
      <c r="G430" s="101"/>
      <c r="H430" s="102"/>
      <c r="I430" s="102"/>
      <c r="J430" s="102"/>
      <c r="K430" s="103"/>
      <c r="L430" s="103"/>
    </row>
    <row r="431" spans="1:12" s="104" customFormat="1" ht="12.75">
      <c r="A431" s="97"/>
      <c r="B431" s="98"/>
      <c r="C431" s="99"/>
      <c r="D431" s="100"/>
      <c r="E431" s="99"/>
      <c r="F431" s="101"/>
      <c r="G431" s="101"/>
      <c r="H431" s="102"/>
      <c r="I431" s="102"/>
      <c r="J431" s="102"/>
      <c r="K431" s="103"/>
      <c r="L431" s="103"/>
    </row>
    <row r="432" spans="1:12" s="104" customFormat="1" ht="12.75">
      <c r="A432" s="97"/>
      <c r="B432" s="98"/>
      <c r="C432" s="99"/>
      <c r="D432" s="100"/>
      <c r="E432" s="99"/>
      <c r="F432" s="101"/>
      <c r="G432" s="101"/>
      <c r="H432" s="102"/>
      <c r="I432" s="102"/>
      <c r="J432" s="102"/>
      <c r="K432" s="103"/>
      <c r="L432" s="103"/>
    </row>
    <row r="433" spans="1:12" s="104" customFormat="1" ht="12.75">
      <c r="A433" s="97"/>
      <c r="B433" s="98"/>
      <c r="C433" s="99"/>
      <c r="D433" s="100"/>
      <c r="E433" s="99"/>
      <c r="F433" s="101"/>
      <c r="G433" s="101"/>
      <c r="H433" s="102"/>
      <c r="I433" s="102"/>
      <c r="J433" s="102"/>
      <c r="K433" s="103"/>
      <c r="L433" s="103"/>
    </row>
    <row r="434" spans="1:12" s="104" customFormat="1" ht="12.75">
      <c r="A434" s="97"/>
      <c r="B434" s="98"/>
      <c r="C434" s="99"/>
      <c r="D434" s="100"/>
      <c r="E434" s="99"/>
      <c r="F434" s="101"/>
      <c r="G434" s="101"/>
      <c r="H434" s="102"/>
      <c r="I434" s="102"/>
      <c r="J434" s="102"/>
      <c r="K434" s="103"/>
      <c r="L434" s="103"/>
    </row>
    <row r="435" spans="1:12" s="104" customFormat="1" ht="12.75">
      <c r="A435" s="97"/>
      <c r="B435" s="98"/>
      <c r="C435" s="99"/>
      <c r="D435" s="100"/>
      <c r="E435" s="99"/>
      <c r="F435" s="101"/>
      <c r="G435" s="101"/>
      <c r="H435" s="102"/>
      <c r="I435" s="102"/>
      <c r="J435" s="102"/>
      <c r="K435" s="103"/>
      <c r="L435" s="103"/>
    </row>
    <row r="436" spans="1:12" s="104" customFormat="1" ht="12.75">
      <c r="A436" s="97"/>
      <c r="B436" s="98"/>
      <c r="C436" s="99"/>
      <c r="D436" s="100"/>
      <c r="E436" s="99"/>
      <c r="F436" s="101"/>
      <c r="G436" s="101"/>
      <c r="H436" s="102"/>
      <c r="I436" s="102"/>
      <c r="J436" s="102"/>
      <c r="K436" s="103"/>
      <c r="L436" s="103"/>
    </row>
    <row r="437" spans="1:12" s="104" customFormat="1" ht="12.75">
      <c r="A437" s="97"/>
      <c r="B437" s="98"/>
      <c r="C437" s="99"/>
      <c r="D437" s="100"/>
      <c r="E437" s="99"/>
      <c r="F437" s="101"/>
      <c r="G437" s="101"/>
      <c r="H437" s="102"/>
      <c r="I437" s="102"/>
      <c r="J437" s="102"/>
      <c r="K437" s="103"/>
      <c r="L437" s="103"/>
    </row>
    <row r="438" spans="1:12" s="104" customFormat="1" ht="12.75">
      <c r="A438" s="97"/>
      <c r="B438" s="98"/>
      <c r="C438" s="99"/>
      <c r="D438" s="100"/>
      <c r="E438" s="99"/>
      <c r="F438" s="101"/>
      <c r="G438" s="101"/>
      <c r="H438" s="102"/>
      <c r="I438" s="102"/>
      <c r="J438" s="102"/>
      <c r="K438" s="103"/>
      <c r="L438" s="103"/>
    </row>
    <row r="439" spans="1:12" s="104" customFormat="1" ht="12.75">
      <c r="A439" s="97"/>
      <c r="B439" s="98"/>
      <c r="C439" s="99"/>
      <c r="D439" s="100"/>
      <c r="E439" s="99"/>
      <c r="F439" s="101"/>
      <c r="G439" s="101"/>
      <c r="H439" s="102"/>
      <c r="I439" s="102"/>
      <c r="J439" s="102"/>
      <c r="K439" s="103"/>
      <c r="L439" s="103"/>
    </row>
    <row r="440" spans="1:12" s="104" customFormat="1" ht="12.75">
      <c r="A440" s="97"/>
      <c r="B440" s="98"/>
      <c r="C440" s="99"/>
      <c r="D440" s="100"/>
      <c r="E440" s="99"/>
      <c r="F440" s="101"/>
      <c r="G440" s="101"/>
      <c r="H440" s="102"/>
      <c r="I440" s="102"/>
      <c r="J440" s="102"/>
      <c r="K440" s="103"/>
      <c r="L440" s="103"/>
    </row>
    <row r="441" spans="1:12" s="104" customFormat="1" ht="12.75">
      <c r="A441" s="97"/>
      <c r="B441" s="98"/>
      <c r="C441" s="99"/>
      <c r="D441" s="100"/>
      <c r="E441" s="99"/>
      <c r="F441" s="101"/>
      <c r="G441" s="101"/>
      <c r="H441" s="102"/>
      <c r="I441" s="102"/>
      <c r="J441" s="102"/>
      <c r="K441" s="103"/>
      <c r="L441" s="103"/>
    </row>
    <row r="442" spans="1:12" s="104" customFormat="1" ht="12.75">
      <c r="A442" s="97"/>
      <c r="B442" s="98"/>
      <c r="C442" s="99"/>
      <c r="D442" s="100"/>
      <c r="E442" s="99"/>
      <c r="F442" s="101"/>
      <c r="G442" s="101"/>
      <c r="H442" s="102"/>
      <c r="I442" s="102"/>
      <c r="J442" s="102"/>
      <c r="K442" s="103"/>
      <c r="L442" s="103"/>
    </row>
    <row r="443" spans="1:12" s="104" customFormat="1" ht="12.75">
      <c r="A443" s="97"/>
      <c r="B443" s="98"/>
      <c r="C443" s="99"/>
      <c r="D443" s="100"/>
      <c r="E443" s="99"/>
      <c r="F443" s="101"/>
      <c r="G443" s="101"/>
      <c r="H443" s="102"/>
      <c r="I443" s="102"/>
      <c r="J443" s="102"/>
      <c r="K443" s="103"/>
      <c r="L443" s="103"/>
    </row>
    <row r="444" spans="1:12" s="104" customFormat="1" ht="12.75">
      <c r="A444" s="97"/>
      <c r="B444" s="98"/>
      <c r="C444" s="99"/>
      <c r="D444" s="100"/>
      <c r="E444" s="99"/>
      <c r="F444" s="101"/>
      <c r="G444" s="101"/>
      <c r="H444" s="102"/>
      <c r="I444" s="102"/>
      <c r="J444" s="102"/>
      <c r="K444" s="103"/>
      <c r="L444" s="103"/>
    </row>
    <row r="445" spans="1:12" s="104" customFormat="1" ht="12.75">
      <c r="A445" s="97"/>
      <c r="B445" s="98"/>
      <c r="C445" s="99"/>
      <c r="D445" s="100"/>
      <c r="E445" s="99"/>
      <c r="F445" s="101"/>
      <c r="G445" s="101"/>
      <c r="H445" s="102"/>
      <c r="I445" s="102"/>
      <c r="J445" s="102"/>
      <c r="K445" s="103"/>
      <c r="L445" s="103"/>
    </row>
    <row r="446" spans="1:12" s="104" customFormat="1" ht="12.75">
      <c r="A446" s="97"/>
      <c r="B446" s="98"/>
      <c r="C446" s="99"/>
      <c r="D446" s="100"/>
      <c r="E446" s="99"/>
      <c r="F446" s="101"/>
      <c r="G446" s="101"/>
      <c r="H446" s="102"/>
      <c r="I446" s="102"/>
      <c r="J446" s="102"/>
      <c r="K446" s="103"/>
      <c r="L446" s="103"/>
    </row>
    <row r="447" spans="1:12" s="104" customFormat="1" ht="12.75">
      <c r="A447" s="97"/>
      <c r="B447" s="98"/>
      <c r="C447" s="99"/>
      <c r="D447" s="100"/>
      <c r="E447" s="99"/>
      <c r="F447" s="101"/>
      <c r="G447" s="101"/>
      <c r="H447" s="102"/>
      <c r="I447" s="102"/>
      <c r="J447" s="102"/>
      <c r="K447" s="103"/>
      <c r="L447" s="103"/>
    </row>
    <row r="448" spans="1:12" s="104" customFormat="1" ht="12.75">
      <c r="A448" s="97"/>
      <c r="B448" s="98"/>
      <c r="C448" s="99"/>
      <c r="D448" s="100"/>
      <c r="E448" s="99"/>
      <c r="F448" s="101"/>
      <c r="G448" s="101"/>
      <c r="H448" s="102"/>
      <c r="I448" s="102"/>
      <c r="J448" s="102"/>
      <c r="K448" s="103"/>
      <c r="L448" s="103"/>
    </row>
    <row r="449" spans="1:12" s="104" customFormat="1" ht="12.75">
      <c r="A449" s="97"/>
      <c r="B449" s="98"/>
      <c r="C449" s="99"/>
      <c r="D449" s="100"/>
      <c r="E449" s="99"/>
      <c r="F449" s="101"/>
      <c r="G449" s="101"/>
      <c r="H449" s="102"/>
      <c r="I449" s="102"/>
      <c r="J449" s="102"/>
      <c r="K449" s="103"/>
      <c r="L449" s="103"/>
    </row>
    <row r="450" spans="1:12" s="104" customFormat="1" ht="12.75">
      <c r="A450" s="97"/>
      <c r="B450" s="98"/>
      <c r="C450" s="99"/>
      <c r="D450" s="100"/>
      <c r="E450" s="99"/>
      <c r="F450" s="101"/>
      <c r="G450" s="101"/>
      <c r="H450" s="102"/>
      <c r="I450" s="102"/>
      <c r="J450" s="102"/>
      <c r="K450" s="103"/>
      <c r="L450" s="103"/>
    </row>
    <row r="451" spans="1:12" s="104" customFormat="1" ht="12.75">
      <c r="A451" s="97"/>
      <c r="B451" s="98"/>
      <c r="C451" s="99"/>
      <c r="D451" s="100"/>
      <c r="E451" s="99"/>
      <c r="F451" s="101"/>
      <c r="G451" s="101"/>
      <c r="H451" s="102"/>
      <c r="I451" s="102"/>
      <c r="J451" s="102"/>
      <c r="K451" s="103"/>
      <c r="L451" s="103"/>
    </row>
    <row r="452" spans="1:12" s="104" customFormat="1" ht="12.75">
      <c r="A452" s="97"/>
      <c r="B452" s="98"/>
      <c r="C452" s="99"/>
      <c r="D452" s="100"/>
      <c r="E452" s="99"/>
      <c r="F452" s="101"/>
      <c r="G452" s="101"/>
      <c r="H452" s="102"/>
      <c r="I452" s="102"/>
      <c r="J452" s="102"/>
      <c r="K452" s="103"/>
      <c r="L452" s="103"/>
    </row>
    <row r="453" spans="1:12" s="104" customFormat="1" ht="12.75">
      <c r="A453" s="97"/>
      <c r="B453" s="98"/>
      <c r="C453" s="99"/>
      <c r="D453" s="100"/>
      <c r="E453" s="99"/>
      <c r="F453" s="101"/>
      <c r="G453" s="101"/>
      <c r="H453" s="102"/>
      <c r="I453" s="102"/>
      <c r="J453" s="102"/>
      <c r="K453" s="103"/>
      <c r="L453" s="103"/>
    </row>
    <row r="454" spans="1:12" s="104" customFormat="1" ht="12.75">
      <c r="A454" s="97"/>
      <c r="B454" s="98"/>
      <c r="C454" s="99"/>
      <c r="D454" s="100"/>
      <c r="E454" s="99"/>
      <c r="F454" s="101"/>
      <c r="G454" s="101"/>
      <c r="H454" s="102"/>
      <c r="I454" s="102"/>
      <c r="J454" s="102"/>
      <c r="K454" s="103"/>
      <c r="L454" s="103"/>
    </row>
    <row r="455" spans="1:12" s="104" customFormat="1" ht="12.75">
      <c r="A455" s="97"/>
      <c r="B455" s="98"/>
      <c r="C455" s="99"/>
      <c r="D455" s="100"/>
      <c r="E455" s="99"/>
      <c r="F455" s="101"/>
      <c r="G455" s="101"/>
      <c r="H455" s="102"/>
      <c r="I455" s="102"/>
      <c r="J455" s="102"/>
      <c r="K455" s="103"/>
      <c r="L455" s="103"/>
    </row>
    <row r="456" spans="1:12" s="104" customFormat="1" ht="12.75">
      <c r="A456" s="97"/>
      <c r="B456" s="98"/>
      <c r="C456" s="99"/>
      <c r="D456" s="100"/>
      <c r="E456" s="99"/>
      <c r="F456" s="101"/>
      <c r="G456" s="101"/>
      <c r="H456" s="102"/>
      <c r="I456" s="102"/>
      <c r="J456" s="102"/>
      <c r="K456" s="103"/>
      <c r="L456" s="103"/>
    </row>
    <row r="457" spans="1:12" s="104" customFormat="1" ht="12.75">
      <c r="A457" s="97"/>
      <c r="B457" s="98"/>
      <c r="C457" s="99"/>
      <c r="D457" s="100"/>
      <c r="E457" s="99"/>
      <c r="F457" s="101"/>
      <c r="G457" s="101"/>
      <c r="H457" s="102"/>
      <c r="I457" s="102"/>
      <c r="J457" s="102"/>
      <c r="K457" s="103"/>
      <c r="L457" s="103"/>
    </row>
    <row r="458" spans="1:12" s="104" customFormat="1" ht="12.75">
      <c r="A458" s="97"/>
      <c r="B458" s="98"/>
      <c r="C458" s="99"/>
      <c r="D458" s="100"/>
      <c r="E458" s="99"/>
      <c r="F458" s="101"/>
      <c r="G458" s="101"/>
      <c r="H458" s="102"/>
      <c r="I458" s="102"/>
      <c r="J458" s="102"/>
      <c r="K458" s="103"/>
      <c r="L458" s="103"/>
    </row>
    <row r="459" spans="1:12" s="104" customFormat="1" ht="12.75">
      <c r="A459" s="97"/>
      <c r="B459" s="98"/>
      <c r="C459" s="99"/>
      <c r="D459" s="100"/>
      <c r="E459" s="99"/>
      <c r="F459" s="101"/>
      <c r="G459" s="101"/>
      <c r="H459" s="102"/>
      <c r="I459" s="102"/>
      <c r="J459" s="102"/>
      <c r="K459" s="103"/>
      <c r="L459" s="103"/>
    </row>
    <row r="460" spans="1:12" s="104" customFormat="1" ht="12.75">
      <c r="A460" s="97"/>
      <c r="B460" s="98"/>
      <c r="C460" s="99"/>
      <c r="D460" s="100"/>
      <c r="E460" s="99"/>
      <c r="F460" s="101"/>
      <c r="G460" s="101"/>
      <c r="H460" s="102"/>
      <c r="I460" s="102"/>
      <c r="J460" s="102"/>
      <c r="K460" s="103"/>
      <c r="L460" s="103"/>
    </row>
    <row r="461" spans="1:12" s="104" customFormat="1" ht="12.75">
      <c r="A461" s="97"/>
      <c r="B461" s="98"/>
      <c r="C461" s="99"/>
      <c r="D461" s="100"/>
      <c r="E461" s="99"/>
      <c r="F461" s="101"/>
      <c r="G461" s="101"/>
      <c r="H461" s="102"/>
      <c r="I461" s="102"/>
      <c r="J461" s="102"/>
      <c r="K461" s="103"/>
      <c r="L461" s="103"/>
    </row>
    <row r="462" spans="1:12" s="104" customFormat="1" ht="12.75">
      <c r="A462" s="97"/>
      <c r="B462" s="98"/>
      <c r="C462" s="99"/>
      <c r="D462" s="100"/>
      <c r="E462" s="99"/>
      <c r="F462" s="101"/>
      <c r="G462" s="101"/>
      <c r="H462" s="102"/>
      <c r="I462" s="102"/>
      <c r="J462" s="102"/>
      <c r="K462" s="103"/>
      <c r="L462" s="103"/>
    </row>
    <row r="463" spans="1:12" s="104" customFormat="1" ht="12.75">
      <c r="A463" s="97"/>
      <c r="B463" s="98"/>
      <c r="C463" s="99"/>
      <c r="D463" s="100"/>
      <c r="E463" s="99"/>
      <c r="F463" s="101"/>
      <c r="G463" s="101"/>
      <c r="H463" s="102"/>
      <c r="I463" s="102"/>
      <c r="J463" s="102"/>
      <c r="K463" s="103"/>
      <c r="L463" s="103"/>
    </row>
    <row r="464" spans="1:12" s="104" customFormat="1" ht="12.75">
      <c r="A464" s="97"/>
      <c r="B464" s="98"/>
      <c r="C464" s="99"/>
      <c r="D464" s="100"/>
      <c r="E464" s="99"/>
      <c r="F464" s="101"/>
      <c r="G464" s="101"/>
      <c r="H464" s="102"/>
      <c r="I464" s="102"/>
      <c r="J464" s="102"/>
      <c r="K464" s="103"/>
      <c r="L464" s="103"/>
    </row>
    <row r="465" spans="1:12" s="104" customFormat="1" ht="12.75">
      <c r="A465" s="97"/>
      <c r="B465" s="98"/>
      <c r="C465" s="99"/>
      <c r="D465" s="100"/>
      <c r="E465" s="99"/>
      <c r="F465" s="101"/>
      <c r="G465" s="101"/>
      <c r="H465" s="102"/>
      <c r="I465" s="102"/>
      <c r="J465" s="102"/>
      <c r="K465" s="103"/>
      <c r="L465" s="103"/>
    </row>
    <row r="466" spans="1:12" s="104" customFormat="1" ht="12.75">
      <c r="A466" s="97"/>
      <c r="B466" s="98"/>
      <c r="C466" s="99"/>
      <c r="D466" s="100"/>
      <c r="E466" s="99"/>
      <c r="F466" s="101"/>
      <c r="G466" s="101"/>
      <c r="H466" s="102"/>
      <c r="I466" s="102"/>
      <c r="J466" s="102"/>
      <c r="K466" s="103"/>
      <c r="L466" s="103"/>
    </row>
    <row r="467" spans="1:12" s="104" customFormat="1" ht="12.75">
      <c r="A467" s="97"/>
      <c r="B467" s="98"/>
      <c r="C467" s="99"/>
      <c r="D467" s="100"/>
      <c r="E467" s="99"/>
      <c r="F467" s="101"/>
      <c r="G467" s="101"/>
      <c r="H467" s="102"/>
      <c r="I467" s="102"/>
      <c r="J467" s="102"/>
      <c r="K467" s="103"/>
      <c r="L467" s="103"/>
    </row>
    <row r="468" spans="1:12" s="104" customFormat="1" ht="12.75">
      <c r="A468" s="97"/>
      <c r="B468" s="98"/>
      <c r="C468" s="99"/>
      <c r="D468" s="100"/>
      <c r="E468" s="99"/>
      <c r="F468" s="101"/>
      <c r="G468" s="101"/>
      <c r="H468" s="102"/>
      <c r="I468" s="102"/>
      <c r="J468" s="102"/>
      <c r="K468" s="103"/>
      <c r="L468" s="103"/>
    </row>
    <row r="469" spans="1:12" s="104" customFormat="1" ht="12.75">
      <c r="A469" s="97"/>
      <c r="B469" s="98"/>
      <c r="C469" s="99"/>
      <c r="D469" s="100"/>
      <c r="E469" s="99"/>
      <c r="F469" s="101"/>
      <c r="G469" s="101"/>
      <c r="H469" s="102"/>
      <c r="I469" s="102"/>
      <c r="J469" s="102"/>
      <c r="K469" s="103"/>
      <c r="L469" s="103"/>
    </row>
    <row r="470" spans="1:12" s="104" customFormat="1" ht="12.75">
      <c r="A470" s="97"/>
      <c r="B470" s="98"/>
      <c r="C470" s="99"/>
      <c r="D470" s="100"/>
      <c r="E470" s="99"/>
      <c r="F470" s="101"/>
      <c r="G470" s="101"/>
      <c r="H470" s="102"/>
      <c r="I470" s="102"/>
      <c r="J470" s="102"/>
      <c r="K470" s="103"/>
      <c r="L470" s="103"/>
    </row>
    <row r="471" spans="1:12" s="104" customFormat="1" ht="12.75">
      <c r="A471" s="97"/>
      <c r="B471" s="98"/>
      <c r="C471" s="99"/>
      <c r="D471" s="100"/>
      <c r="E471" s="99"/>
      <c r="F471" s="101"/>
      <c r="G471" s="101"/>
      <c r="H471" s="102"/>
      <c r="I471" s="102"/>
      <c r="J471" s="102"/>
      <c r="K471" s="103"/>
      <c r="L471" s="103"/>
    </row>
    <row r="472" spans="1:12" s="104" customFormat="1" ht="12.75">
      <c r="A472" s="97"/>
      <c r="B472" s="98"/>
      <c r="C472" s="99"/>
      <c r="D472" s="100"/>
      <c r="E472" s="99"/>
      <c r="F472" s="101"/>
      <c r="G472" s="101"/>
      <c r="H472" s="102"/>
      <c r="I472" s="102"/>
      <c r="J472" s="102"/>
      <c r="K472" s="103"/>
      <c r="L472" s="103"/>
    </row>
    <row r="473" spans="1:12" s="104" customFormat="1" ht="12.75">
      <c r="A473" s="97"/>
      <c r="B473" s="98"/>
      <c r="C473" s="99"/>
      <c r="D473" s="100"/>
      <c r="E473" s="99"/>
      <c r="F473" s="101"/>
      <c r="G473" s="101"/>
      <c r="H473" s="102"/>
      <c r="I473" s="102"/>
      <c r="J473" s="102"/>
      <c r="K473" s="103"/>
      <c r="L473" s="103"/>
    </row>
    <row r="474" spans="1:12" s="104" customFormat="1" ht="12.75">
      <c r="A474" s="97"/>
      <c r="B474" s="98"/>
      <c r="C474" s="99"/>
      <c r="D474" s="100"/>
      <c r="E474" s="99"/>
      <c r="F474" s="101"/>
      <c r="G474" s="101"/>
      <c r="H474" s="102"/>
      <c r="I474" s="102"/>
      <c r="J474" s="102"/>
      <c r="K474" s="103"/>
      <c r="L474" s="103"/>
    </row>
    <row r="475" spans="1:12" s="104" customFormat="1" ht="12.75">
      <c r="A475" s="97"/>
      <c r="B475" s="98"/>
      <c r="C475" s="99"/>
      <c r="D475" s="100"/>
      <c r="E475" s="99"/>
      <c r="F475" s="101"/>
      <c r="G475" s="101"/>
      <c r="H475" s="102"/>
      <c r="I475" s="102"/>
      <c r="J475" s="102"/>
      <c r="K475" s="103"/>
      <c r="L475" s="103"/>
    </row>
    <row r="476" spans="1:12" s="104" customFormat="1" ht="12.75">
      <c r="A476" s="97"/>
      <c r="B476" s="98"/>
      <c r="C476" s="99"/>
      <c r="D476" s="100"/>
      <c r="E476" s="99"/>
      <c r="F476" s="101"/>
      <c r="G476" s="101"/>
      <c r="H476" s="102"/>
      <c r="I476" s="102"/>
      <c r="J476" s="102"/>
      <c r="K476" s="103"/>
      <c r="L476" s="103"/>
    </row>
    <row r="477" spans="1:12" s="104" customFormat="1" ht="12.75">
      <c r="A477" s="97"/>
      <c r="B477" s="98"/>
      <c r="C477" s="99"/>
      <c r="D477" s="100"/>
      <c r="E477" s="99"/>
      <c r="F477" s="101"/>
      <c r="G477" s="101"/>
      <c r="H477" s="102"/>
      <c r="I477" s="102"/>
      <c r="J477" s="102"/>
      <c r="K477" s="103"/>
      <c r="L477" s="103"/>
    </row>
    <row r="478" spans="1:12" s="104" customFormat="1" ht="12.75">
      <c r="A478" s="97"/>
      <c r="B478" s="98"/>
      <c r="C478" s="99"/>
      <c r="D478" s="100"/>
      <c r="E478" s="99"/>
      <c r="F478" s="101"/>
      <c r="G478" s="101"/>
      <c r="H478" s="102"/>
      <c r="I478" s="102"/>
      <c r="J478" s="102"/>
      <c r="K478" s="103"/>
      <c r="L478" s="103"/>
    </row>
    <row r="479" spans="1:12" s="104" customFormat="1" ht="12.75">
      <c r="A479" s="97"/>
      <c r="B479" s="98"/>
      <c r="C479" s="99"/>
      <c r="D479" s="100"/>
      <c r="E479" s="99"/>
      <c r="F479" s="101"/>
      <c r="G479" s="101"/>
      <c r="H479" s="102"/>
      <c r="I479" s="102"/>
      <c r="J479" s="102"/>
      <c r="K479" s="103"/>
      <c r="L479" s="103"/>
    </row>
    <row r="480" spans="1:12" s="104" customFormat="1" ht="12.75">
      <c r="A480" s="97"/>
      <c r="B480" s="98"/>
      <c r="C480" s="99"/>
      <c r="D480" s="100"/>
      <c r="E480" s="99"/>
      <c r="F480" s="101"/>
      <c r="G480" s="101"/>
      <c r="H480" s="102"/>
      <c r="I480" s="102"/>
      <c r="J480" s="102"/>
      <c r="K480" s="103"/>
      <c r="L480" s="103"/>
    </row>
    <row r="481" spans="1:12" s="104" customFormat="1" ht="12.75">
      <c r="A481" s="97"/>
      <c r="B481" s="98"/>
      <c r="C481" s="99"/>
      <c r="D481" s="100"/>
      <c r="E481" s="99"/>
      <c r="F481" s="101"/>
      <c r="G481" s="101"/>
      <c r="H481" s="102"/>
      <c r="I481" s="102"/>
      <c r="J481" s="102"/>
      <c r="K481" s="103"/>
      <c r="L481" s="103"/>
    </row>
    <row r="482" spans="1:12" s="104" customFormat="1" ht="12.75">
      <c r="A482" s="97"/>
      <c r="B482" s="98"/>
      <c r="C482" s="99"/>
      <c r="D482" s="100"/>
      <c r="E482" s="99"/>
      <c r="F482" s="101"/>
      <c r="G482" s="101"/>
      <c r="H482" s="102"/>
      <c r="I482" s="102"/>
      <c r="J482" s="102"/>
      <c r="K482" s="103"/>
      <c r="L482" s="103"/>
    </row>
    <row r="483" spans="1:12" s="104" customFormat="1" ht="12.75">
      <c r="A483" s="97"/>
      <c r="B483" s="98"/>
      <c r="C483" s="99"/>
      <c r="D483" s="100"/>
      <c r="E483" s="99"/>
      <c r="F483" s="101"/>
      <c r="G483" s="101"/>
      <c r="H483" s="102"/>
      <c r="I483" s="102"/>
      <c r="J483" s="102"/>
      <c r="K483" s="103"/>
      <c r="L483" s="103"/>
    </row>
    <row r="484" spans="1:12" s="104" customFormat="1" ht="12.75">
      <c r="A484" s="97"/>
      <c r="B484" s="98"/>
      <c r="C484" s="99"/>
      <c r="D484" s="100"/>
      <c r="E484" s="99"/>
      <c r="F484" s="101"/>
      <c r="G484" s="101"/>
      <c r="H484" s="102"/>
      <c r="I484" s="102"/>
      <c r="J484" s="102"/>
      <c r="K484" s="103"/>
      <c r="L484" s="103"/>
    </row>
    <row r="485" spans="1:12" s="104" customFormat="1" ht="12.75">
      <c r="A485" s="97"/>
      <c r="B485" s="98"/>
      <c r="C485" s="99"/>
      <c r="D485" s="100"/>
      <c r="E485" s="99"/>
      <c r="F485" s="101"/>
      <c r="G485" s="101"/>
      <c r="H485" s="102"/>
      <c r="I485" s="102"/>
      <c r="J485" s="102"/>
      <c r="K485" s="103"/>
      <c r="L485" s="103"/>
    </row>
    <row r="486" spans="1:12" s="104" customFormat="1" ht="12.75">
      <c r="A486" s="97"/>
      <c r="B486" s="98"/>
      <c r="C486" s="99"/>
      <c r="D486" s="100"/>
      <c r="E486" s="99"/>
      <c r="F486" s="101"/>
      <c r="G486" s="101"/>
      <c r="H486" s="102"/>
      <c r="I486" s="102"/>
      <c r="J486" s="102"/>
      <c r="K486" s="103"/>
      <c r="L486" s="103"/>
    </row>
    <row r="487" spans="1:12" s="104" customFormat="1" ht="12.75">
      <c r="A487" s="97"/>
      <c r="B487" s="98"/>
      <c r="C487" s="99"/>
      <c r="D487" s="100"/>
      <c r="E487" s="99"/>
      <c r="F487" s="101"/>
      <c r="G487" s="101"/>
      <c r="H487" s="102"/>
      <c r="I487" s="102"/>
      <c r="J487" s="102"/>
      <c r="K487" s="103"/>
      <c r="L487" s="103"/>
    </row>
    <row r="488" spans="1:12" s="104" customFormat="1" ht="12.75">
      <c r="A488" s="97"/>
      <c r="B488" s="98"/>
      <c r="C488" s="99"/>
      <c r="D488" s="100"/>
      <c r="E488" s="99"/>
      <c r="F488" s="101"/>
      <c r="G488" s="101"/>
      <c r="H488" s="102"/>
      <c r="I488" s="102"/>
      <c r="J488" s="102"/>
      <c r="K488" s="103"/>
      <c r="L488" s="103"/>
    </row>
    <row r="489" spans="1:12" s="104" customFormat="1" ht="12.75">
      <c r="A489" s="97"/>
      <c r="B489" s="98"/>
      <c r="C489" s="99"/>
      <c r="D489" s="100"/>
      <c r="E489" s="99"/>
      <c r="F489" s="101"/>
      <c r="G489" s="101"/>
      <c r="H489" s="102"/>
      <c r="I489" s="102"/>
      <c r="J489" s="102"/>
      <c r="K489" s="103"/>
      <c r="L489" s="103"/>
    </row>
    <row r="490" spans="1:12" s="104" customFormat="1" ht="12.75">
      <c r="A490" s="97"/>
      <c r="B490" s="98"/>
      <c r="C490" s="99"/>
      <c r="D490" s="100"/>
      <c r="E490" s="99"/>
      <c r="F490" s="101"/>
      <c r="G490" s="101"/>
      <c r="H490" s="102"/>
      <c r="I490" s="102"/>
      <c r="J490" s="102"/>
      <c r="K490" s="103"/>
      <c r="L490" s="103"/>
    </row>
    <row r="491" spans="1:12" s="104" customFormat="1" ht="12.75">
      <c r="A491" s="97"/>
      <c r="B491" s="98"/>
      <c r="C491" s="99"/>
      <c r="D491" s="100"/>
      <c r="E491" s="99"/>
      <c r="F491" s="101"/>
      <c r="G491" s="101"/>
      <c r="H491" s="102"/>
      <c r="I491" s="102"/>
      <c r="J491" s="102"/>
      <c r="K491" s="103"/>
      <c r="L491" s="103"/>
    </row>
    <row r="492" spans="1:12" s="104" customFormat="1" ht="12.75">
      <c r="A492" s="97"/>
      <c r="B492" s="98"/>
      <c r="C492" s="99"/>
      <c r="D492" s="100"/>
      <c r="E492" s="99"/>
      <c r="F492" s="101"/>
      <c r="G492" s="101"/>
      <c r="H492" s="102"/>
      <c r="I492" s="102"/>
      <c r="J492" s="102"/>
      <c r="K492" s="103"/>
      <c r="L492" s="103"/>
    </row>
    <row r="493" spans="1:12" s="104" customFormat="1" ht="12.75">
      <c r="A493" s="97"/>
      <c r="B493" s="98"/>
      <c r="C493" s="99"/>
      <c r="D493" s="100"/>
      <c r="E493" s="99"/>
      <c r="F493" s="101"/>
      <c r="G493" s="101"/>
      <c r="H493" s="102"/>
      <c r="I493" s="102"/>
      <c r="J493" s="102"/>
      <c r="K493" s="103"/>
      <c r="L493" s="103"/>
    </row>
    <row r="494" spans="1:12" s="104" customFormat="1" ht="12.75">
      <c r="A494" s="97"/>
      <c r="B494" s="98"/>
      <c r="C494" s="99"/>
      <c r="D494" s="100"/>
      <c r="E494" s="99"/>
      <c r="F494" s="101"/>
      <c r="G494" s="101"/>
      <c r="H494" s="102"/>
      <c r="I494" s="102"/>
      <c r="J494" s="102"/>
      <c r="K494" s="103"/>
      <c r="L494" s="103"/>
    </row>
    <row r="495" spans="1:12" s="104" customFormat="1" ht="12.75">
      <c r="A495" s="97"/>
      <c r="B495" s="98"/>
      <c r="C495" s="99"/>
      <c r="D495" s="100"/>
      <c r="E495" s="99"/>
      <c r="F495" s="101"/>
      <c r="G495" s="101"/>
      <c r="H495" s="102"/>
      <c r="I495" s="102"/>
      <c r="J495" s="102"/>
      <c r="K495" s="103"/>
      <c r="L495" s="103"/>
    </row>
    <row r="496" spans="1:12" s="104" customFormat="1" ht="12.75">
      <c r="A496" s="97"/>
      <c r="B496" s="98"/>
      <c r="C496" s="99"/>
      <c r="D496" s="100"/>
      <c r="E496" s="99"/>
      <c r="F496" s="101"/>
      <c r="G496" s="101"/>
      <c r="H496" s="102"/>
      <c r="I496" s="102"/>
      <c r="J496" s="102"/>
      <c r="K496" s="103"/>
      <c r="L496" s="103"/>
    </row>
    <row r="497" spans="1:12" s="104" customFormat="1" ht="12.75">
      <c r="A497" s="97"/>
      <c r="B497" s="98"/>
      <c r="C497" s="99"/>
      <c r="D497" s="100"/>
      <c r="E497" s="99"/>
      <c r="F497" s="101"/>
      <c r="G497" s="101"/>
      <c r="H497" s="102"/>
      <c r="I497" s="102"/>
      <c r="J497" s="102"/>
      <c r="K497" s="103"/>
      <c r="L497" s="103"/>
    </row>
    <row r="498" spans="1:12" s="104" customFormat="1" ht="12.75">
      <c r="A498" s="97"/>
      <c r="B498" s="98"/>
      <c r="C498" s="99"/>
      <c r="D498" s="100"/>
      <c r="E498" s="99"/>
      <c r="F498" s="101"/>
      <c r="G498" s="101"/>
      <c r="H498" s="102"/>
      <c r="I498" s="102"/>
      <c r="J498" s="102"/>
      <c r="K498" s="103"/>
      <c r="L498" s="103"/>
    </row>
    <row r="499" spans="1:12" s="104" customFormat="1" ht="12.75">
      <c r="A499" s="97"/>
      <c r="B499" s="98"/>
      <c r="C499" s="99"/>
      <c r="D499" s="100"/>
      <c r="E499" s="99"/>
      <c r="F499" s="101"/>
      <c r="G499" s="101"/>
      <c r="H499" s="102"/>
      <c r="I499" s="102"/>
      <c r="J499" s="102"/>
      <c r="K499" s="103"/>
      <c r="L499" s="103"/>
    </row>
    <row r="500" spans="1:12" s="104" customFormat="1" ht="12.75">
      <c r="A500" s="97"/>
      <c r="B500" s="98"/>
      <c r="C500" s="99"/>
      <c r="D500" s="100"/>
      <c r="E500" s="99"/>
      <c r="F500" s="101"/>
      <c r="G500" s="101"/>
      <c r="H500" s="102"/>
      <c r="I500" s="102"/>
      <c r="J500" s="102"/>
      <c r="K500" s="103"/>
      <c r="L500" s="103"/>
    </row>
    <row r="501" spans="1:12" s="104" customFormat="1" ht="12.75">
      <c r="A501" s="97"/>
      <c r="B501" s="98"/>
      <c r="C501" s="99"/>
      <c r="D501" s="100"/>
      <c r="E501" s="99"/>
      <c r="F501" s="101"/>
      <c r="G501" s="101"/>
      <c r="H501" s="102"/>
      <c r="I501" s="102"/>
      <c r="J501" s="102"/>
      <c r="K501" s="103"/>
      <c r="L501" s="103"/>
    </row>
    <row r="502" spans="1:12" s="104" customFormat="1" ht="12.75">
      <c r="A502" s="97"/>
      <c r="B502" s="98"/>
      <c r="C502" s="99"/>
      <c r="D502" s="100"/>
      <c r="E502" s="99"/>
      <c r="F502" s="101"/>
      <c r="G502" s="101"/>
      <c r="H502" s="102"/>
      <c r="I502" s="102"/>
      <c r="J502" s="102"/>
      <c r="K502" s="103"/>
      <c r="L502" s="103"/>
    </row>
    <row r="503" spans="1:12" s="104" customFormat="1" ht="12.75">
      <c r="A503" s="97"/>
      <c r="B503" s="98"/>
      <c r="C503" s="99"/>
      <c r="D503" s="100"/>
      <c r="E503" s="99"/>
      <c r="F503" s="101"/>
      <c r="G503" s="101"/>
      <c r="H503" s="102"/>
      <c r="I503" s="102"/>
      <c r="J503" s="102"/>
      <c r="K503" s="103"/>
      <c r="L503" s="103"/>
    </row>
    <row r="504" spans="1:12" s="104" customFormat="1" ht="12.75">
      <c r="A504" s="97"/>
      <c r="B504" s="98"/>
      <c r="C504" s="99"/>
      <c r="D504" s="100"/>
      <c r="E504" s="99"/>
      <c r="F504" s="101"/>
      <c r="G504" s="101"/>
      <c r="H504" s="102"/>
      <c r="I504" s="102"/>
      <c r="J504" s="102"/>
      <c r="K504" s="103"/>
      <c r="L504" s="103"/>
    </row>
    <row r="505" spans="1:12" s="104" customFormat="1" ht="12.75">
      <c r="A505" s="97"/>
      <c r="B505" s="98"/>
      <c r="C505" s="99"/>
      <c r="D505" s="100"/>
      <c r="E505" s="99"/>
      <c r="F505" s="101"/>
      <c r="G505" s="101"/>
      <c r="H505" s="102"/>
      <c r="I505" s="102"/>
      <c r="J505" s="102"/>
      <c r="K505" s="103"/>
      <c r="L505" s="103"/>
    </row>
    <row r="506" spans="1:12" s="104" customFormat="1" ht="12.75">
      <c r="A506" s="97"/>
      <c r="B506" s="98"/>
      <c r="C506" s="99"/>
      <c r="D506" s="100"/>
      <c r="E506" s="99"/>
      <c r="F506" s="101"/>
      <c r="G506" s="101"/>
      <c r="H506" s="102"/>
      <c r="I506" s="102"/>
      <c r="J506" s="102"/>
      <c r="K506" s="103"/>
      <c r="L506" s="103"/>
    </row>
    <row r="507" spans="1:12" s="104" customFormat="1" ht="12.75">
      <c r="A507" s="97"/>
      <c r="B507" s="98"/>
      <c r="C507" s="99"/>
      <c r="D507" s="100"/>
      <c r="E507" s="99"/>
      <c r="F507" s="101"/>
      <c r="G507" s="101"/>
      <c r="H507" s="102"/>
      <c r="I507" s="102"/>
      <c r="J507" s="102"/>
      <c r="K507" s="103"/>
      <c r="L507" s="103"/>
    </row>
    <row r="508" spans="1:12" s="104" customFormat="1" ht="12.75">
      <c r="A508" s="97"/>
      <c r="B508" s="98"/>
      <c r="C508" s="99"/>
      <c r="D508" s="100"/>
      <c r="E508" s="99"/>
      <c r="F508" s="101"/>
      <c r="G508" s="101"/>
      <c r="H508" s="102"/>
      <c r="I508" s="102"/>
      <c r="J508" s="102"/>
      <c r="K508" s="103"/>
      <c r="L508" s="103"/>
    </row>
    <row r="509" spans="1:12" s="104" customFormat="1" ht="12.75">
      <c r="A509" s="97"/>
      <c r="B509" s="98"/>
      <c r="C509" s="99"/>
      <c r="D509" s="100"/>
      <c r="E509" s="99"/>
      <c r="F509" s="101"/>
      <c r="G509" s="101"/>
      <c r="H509" s="102"/>
      <c r="I509" s="102"/>
      <c r="J509" s="102"/>
      <c r="K509" s="103"/>
      <c r="L509" s="103"/>
    </row>
    <row r="510" spans="1:12" s="104" customFormat="1" ht="12.75">
      <c r="A510" s="97"/>
      <c r="B510" s="98"/>
      <c r="C510" s="99"/>
      <c r="D510" s="100"/>
      <c r="E510" s="99"/>
      <c r="F510" s="101"/>
      <c r="G510" s="101"/>
      <c r="H510" s="102"/>
      <c r="I510" s="102"/>
      <c r="J510" s="102"/>
      <c r="K510" s="103"/>
      <c r="L510" s="103"/>
    </row>
    <row r="511" spans="1:12" s="104" customFormat="1" ht="12.75">
      <c r="A511" s="97"/>
      <c r="B511" s="98"/>
      <c r="C511" s="99"/>
      <c r="D511" s="100"/>
      <c r="E511" s="99"/>
      <c r="F511" s="101"/>
      <c r="G511" s="101"/>
      <c r="H511" s="102"/>
      <c r="I511" s="102"/>
      <c r="J511" s="102"/>
      <c r="K511" s="103"/>
      <c r="L511" s="103"/>
    </row>
    <row r="512" spans="1:12" s="104" customFormat="1" ht="12.75">
      <c r="A512" s="97"/>
      <c r="B512" s="98"/>
      <c r="C512" s="99"/>
      <c r="D512" s="100"/>
      <c r="E512" s="99"/>
      <c r="F512" s="101"/>
      <c r="G512" s="101"/>
      <c r="H512" s="102"/>
      <c r="I512" s="102"/>
      <c r="J512" s="102"/>
      <c r="K512" s="103"/>
      <c r="L512" s="103"/>
    </row>
    <row r="513" spans="1:12" s="104" customFormat="1" ht="12.75">
      <c r="A513" s="97"/>
      <c r="B513" s="98"/>
      <c r="C513" s="99"/>
      <c r="D513" s="100"/>
      <c r="E513" s="99"/>
      <c r="F513" s="101"/>
      <c r="G513" s="101"/>
      <c r="H513" s="102"/>
      <c r="I513" s="102"/>
      <c r="J513" s="102"/>
      <c r="K513" s="103"/>
      <c r="L513" s="103"/>
    </row>
    <row r="514" spans="1:12" s="104" customFormat="1" ht="12.75">
      <c r="A514" s="97"/>
      <c r="B514" s="98"/>
      <c r="C514" s="99"/>
      <c r="D514" s="100"/>
      <c r="E514" s="99"/>
      <c r="F514" s="101"/>
      <c r="G514" s="101"/>
      <c r="H514" s="102"/>
      <c r="I514" s="102"/>
      <c r="J514" s="102"/>
      <c r="K514" s="103"/>
      <c r="L514" s="103"/>
    </row>
    <row r="515" spans="1:12" s="104" customFormat="1" ht="12.75">
      <c r="A515" s="97"/>
      <c r="B515" s="98"/>
      <c r="C515" s="99"/>
      <c r="D515" s="100"/>
      <c r="E515" s="99"/>
      <c r="F515" s="101"/>
      <c r="G515" s="101"/>
      <c r="H515" s="102"/>
      <c r="I515" s="102"/>
      <c r="J515" s="102"/>
      <c r="K515" s="103"/>
      <c r="L515" s="103"/>
    </row>
    <row r="516" spans="1:12" s="104" customFormat="1" ht="12.75">
      <c r="A516" s="97"/>
      <c r="B516" s="98"/>
      <c r="C516" s="99"/>
      <c r="D516" s="100"/>
      <c r="E516" s="99"/>
      <c r="F516" s="101"/>
      <c r="G516" s="101"/>
      <c r="H516" s="102"/>
      <c r="I516" s="102"/>
      <c r="J516" s="102"/>
      <c r="K516" s="103"/>
      <c r="L516" s="103"/>
    </row>
    <row r="517" spans="1:12" s="104" customFormat="1" ht="12.75">
      <c r="A517" s="97"/>
      <c r="B517" s="98"/>
      <c r="C517" s="99"/>
      <c r="D517" s="100"/>
      <c r="E517" s="99"/>
      <c r="F517" s="101"/>
      <c r="G517" s="101"/>
      <c r="H517" s="102"/>
      <c r="I517" s="102"/>
      <c r="J517" s="102"/>
      <c r="K517" s="103"/>
      <c r="L517" s="103"/>
    </row>
    <row r="518" spans="1:12" s="104" customFormat="1" ht="12.75">
      <c r="A518" s="97"/>
      <c r="B518" s="98"/>
      <c r="C518" s="99"/>
      <c r="D518" s="100"/>
      <c r="E518" s="99"/>
      <c r="F518" s="101"/>
      <c r="G518" s="101"/>
      <c r="H518" s="102"/>
      <c r="I518" s="102"/>
      <c r="J518" s="102"/>
      <c r="K518" s="103"/>
      <c r="L518" s="103"/>
    </row>
    <row r="519" spans="1:12" s="104" customFormat="1" ht="12.75">
      <c r="A519" s="97"/>
      <c r="B519" s="98"/>
      <c r="C519" s="99"/>
      <c r="D519" s="100"/>
      <c r="E519" s="99"/>
      <c r="F519" s="101"/>
      <c r="G519" s="101"/>
      <c r="H519" s="102"/>
      <c r="I519" s="102"/>
      <c r="J519" s="102"/>
      <c r="K519" s="103"/>
      <c r="L519" s="103"/>
    </row>
    <row r="520" spans="1:12" s="104" customFormat="1" ht="12.75">
      <c r="A520" s="97"/>
      <c r="B520" s="98"/>
      <c r="C520" s="99"/>
      <c r="D520" s="100"/>
      <c r="E520" s="99"/>
      <c r="F520" s="101"/>
      <c r="G520" s="101"/>
      <c r="H520" s="102"/>
      <c r="I520" s="102"/>
      <c r="J520" s="102"/>
      <c r="K520" s="103"/>
      <c r="L520" s="103"/>
    </row>
    <row r="521" spans="1:12" s="104" customFormat="1" ht="12.75">
      <c r="A521" s="97"/>
      <c r="B521" s="98"/>
      <c r="C521" s="99"/>
      <c r="D521" s="100"/>
      <c r="E521" s="99"/>
      <c r="F521" s="101"/>
      <c r="G521" s="101"/>
      <c r="H521" s="102"/>
      <c r="I521" s="102"/>
      <c r="J521" s="102"/>
      <c r="K521" s="103"/>
      <c r="L521" s="103"/>
    </row>
    <row r="522" spans="1:12" s="104" customFormat="1" ht="12.75">
      <c r="A522" s="97"/>
      <c r="B522" s="98"/>
      <c r="C522" s="99"/>
      <c r="D522" s="100"/>
      <c r="E522" s="99"/>
      <c r="F522" s="101"/>
      <c r="G522" s="101"/>
      <c r="H522" s="102"/>
      <c r="I522" s="102"/>
      <c r="J522" s="102"/>
      <c r="K522" s="103"/>
      <c r="L522" s="103"/>
    </row>
    <row r="523" spans="1:12" s="104" customFormat="1" ht="12.75">
      <c r="A523" s="97"/>
      <c r="B523" s="98"/>
      <c r="C523" s="99"/>
      <c r="D523" s="100"/>
      <c r="E523" s="99"/>
      <c r="F523" s="101"/>
      <c r="G523" s="101"/>
      <c r="H523" s="102"/>
      <c r="I523" s="102"/>
      <c r="J523" s="102"/>
      <c r="K523" s="103"/>
      <c r="L523" s="103"/>
    </row>
    <row r="524" spans="1:12" s="104" customFormat="1" ht="12.75">
      <c r="A524" s="97"/>
      <c r="B524" s="98"/>
      <c r="C524" s="99"/>
      <c r="D524" s="100"/>
      <c r="E524" s="99"/>
      <c r="F524" s="101"/>
      <c r="G524" s="101"/>
      <c r="H524" s="102"/>
      <c r="I524" s="102"/>
      <c r="J524" s="102"/>
      <c r="K524" s="103"/>
      <c r="L524" s="103"/>
    </row>
    <row r="525" spans="1:12" s="104" customFormat="1" ht="12.75">
      <c r="A525" s="97"/>
      <c r="B525" s="98"/>
      <c r="C525" s="99"/>
      <c r="D525" s="100"/>
      <c r="E525" s="99"/>
      <c r="F525" s="101"/>
      <c r="G525" s="101"/>
      <c r="H525" s="102"/>
      <c r="I525" s="102"/>
      <c r="J525" s="102"/>
      <c r="K525" s="103"/>
      <c r="L525" s="103"/>
    </row>
    <row r="526" spans="1:12" s="104" customFormat="1" ht="12.75">
      <c r="A526" s="97"/>
      <c r="B526" s="98"/>
      <c r="C526" s="99"/>
      <c r="D526" s="100"/>
      <c r="E526" s="99"/>
      <c r="F526" s="101"/>
      <c r="G526" s="101"/>
      <c r="H526" s="102"/>
      <c r="I526" s="102"/>
      <c r="J526" s="102"/>
      <c r="K526" s="103"/>
      <c r="L526" s="103"/>
    </row>
    <row r="527" spans="1:12" s="104" customFormat="1" ht="12.75">
      <c r="A527" s="97"/>
      <c r="B527" s="98"/>
      <c r="C527" s="99"/>
      <c r="D527" s="100"/>
      <c r="E527" s="99"/>
      <c r="F527" s="101"/>
      <c r="G527" s="101"/>
      <c r="H527" s="102"/>
      <c r="I527" s="102"/>
      <c r="J527" s="102"/>
      <c r="K527" s="103"/>
      <c r="L527" s="103"/>
    </row>
    <row r="528" spans="1:12" s="104" customFormat="1" ht="12.75">
      <c r="A528" s="97"/>
      <c r="B528" s="98"/>
      <c r="C528" s="99"/>
      <c r="D528" s="100"/>
      <c r="E528" s="99"/>
      <c r="F528" s="101"/>
      <c r="G528" s="101"/>
      <c r="H528" s="102"/>
      <c r="I528" s="102"/>
      <c r="J528" s="102"/>
      <c r="K528" s="103"/>
      <c r="L528" s="103"/>
    </row>
    <row r="529" spans="1:12" s="104" customFormat="1" ht="12.75">
      <c r="A529" s="97"/>
      <c r="B529" s="98"/>
      <c r="C529" s="99"/>
      <c r="D529" s="100"/>
      <c r="E529" s="99"/>
      <c r="F529" s="101"/>
      <c r="G529" s="101"/>
      <c r="H529" s="102"/>
      <c r="I529" s="102"/>
      <c r="J529" s="102"/>
      <c r="K529" s="103"/>
      <c r="L529" s="103"/>
    </row>
    <row r="530" spans="1:12" s="104" customFormat="1" ht="12.75">
      <c r="A530" s="97"/>
      <c r="B530" s="98"/>
      <c r="C530" s="99"/>
      <c r="D530" s="100"/>
      <c r="E530" s="99"/>
      <c r="F530" s="101"/>
      <c r="G530" s="101"/>
      <c r="H530" s="102"/>
      <c r="I530" s="102"/>
      <c r="J530" s="102"/>
      <c r="K530" s="103"/>
      <c r="L530" s="103"/>
    </row>
    <row r="531" spans="1:12" s="104" customFormat="1" ht="12.75">
      <c r="A531" s="97"/>
      <c r="B531" s="98"/>
      <c r="C531" s="99"/>
      <c r="D531" s="100"/>
      <c r="E531" s="99"/>
      <c r="F531" s="101"/>
      <c r="G531" s="101"/>
      <c r="H531" s="102"/>
      <c r="I531" s="102"/>
      <c r="J531" s="102"/>
      <c r="K531" s="103"/>
      <c r="L531" s="103"/>
    </row>
    <row r="532" spans="1:12" s="104" customFormat="1" ht="12.75">
      <c r="A532" s="97"/>
      <c r="B532" s="98"/>
      <c r="C532" s="99"/>
      <c r="D532" s="100"/>
      <c r="E532" s="99"/>
      <c r="F532" s="101"/>
      <c r="G532" s="101"/>
      <c r="H532" s="102"/>
      <c r="I532" s="102"/>
      <c r="J532" s="102"/>
      <c r="K532" s="103"/>
      <c r="L532" s="103"/>
    </row>
    <row r="533" spans="1:12" s="104" customFormat="1" ht="12.75">
      <c r="A533" s="97"/>
      <c r="B533" s="98"/>
      <c r="C533" s="99"/>
      <c r="D533" s="100"/>
      <c r="E533" s="99"/>
      <c r="F533" s="101"/>
      <c r="G533" s="101"/>
      <c r="H533" s="102"/>
      <c r="I533" s="102"/>
      <c r="J533" s="102"/>
      <c r="K533" s="103"/>
      <c r="L533" s="103"/>
    </row>
    <row r="534" spans="1:12" s="104" customFormat="1" ht="12.75">
      <c r="A534" s="97"/>
      <c r="B534" s="98"/>
      <c r="C534" s="99"/>
      <c r="D534" s="100"/>
      <c r="E534" s="99"/>
      <c r="F534" s="101"/>
      <c r="G534" s="101"/>
      <c r="H534" s="102"/>
      <c r="I534" s="102"/>
      <c r="J534" s="102"/>
      <c r="K534" s="103"/>
      <c r="L534" s="103"/>
    </row>
    <row r="535" spans="1:12" s="104" customFormat="1" ht="12.75">
      <c r="A535" s="97"/>
      <c r="B535" s="98"/>
      <c r="C535" s="99"/>
      <c r="D535" s="100"/>
      <c r="E535" s="99"/>
      <c r="F535" s="101"/>
      <c r="G535" s="101"/>
      <c r="H535" s="102"/>
      <c r="I535" s="102"/>
      <c r="J535" s="102"/>
      <c r="K535" s="103"/>
      <c r="L535" s="103"/>
    </row>
    <row r="536" spans="1:12" s="104" customFormat="1" ht="12.75">
      <c r="A536" s="97"/>
      <c r="B536" s="98"/>
      <c r="C536" s="99"/>
      <c r="D536" s="100"/>
      <c r="E536" s="99"/>
      <c r="F536" s="101"/>
      <c r="G536" s="101"/>
      <c r="H536" s="102"/>
      <c r="I536" s="102"/>
      <c r="J536" s="102"/>
      <c r="K536" s="103"/>
      <c r="L536" s="103"/>
    </row>
    <row r="537" spans="1:12" s="104" customFormat="1" ht="12.75">
      <c r="A537" s="97"/>
      <c r="B537" s="98"/>
      <c r="C537" s="99"/>
      <c r="D537" s="100"/>
      <c r="E537" s="99"/>
      <c r="F537" s="101"/>
      <c r="G537" s="101"/>
      <c r="H537" s="102"/>
      <c r="I537" s="102"/>
      <c r="J537" s="102"/>
      <c r="K537" s="103"/>
      <c r="L537" s="103"/>
    </row>
    <row r="538" spans="1:12" s="104" customFormat="1" ht="12.75">
      <c r="A538" s="97"/>
      <c r="B538" s="98"/>
      <c r="C538" s="99"/>
      <c r="D538" s="100"/>
      <c r="E538" s="99"/>
      <c r="F538" s="101"/>
      <c r="G538" s="101"/>
      <c r="H538" s="102"/>
      <c r="I538" s="102"/>
      <c r="J538" s="102"/>
      <c r="K538" s="103"/>
      <c r="L538" s="103"/>
    </row>
    <row r="539" spans="1:12" s="104" customFormat="1" ht="12.75">
      <c r="A539" s="97"/>
      <c r="B539" s="98"/>
      <c r="C539" s="99"/>
      <c r="D539" s="100"/>
      <c r="E539" s="99"/>
      <c r="F539" s="101"/>
      <c r="G539" s="101"/>
      <c r="H539" s="102"/>
      <c r="I539" s="102"/>
      <c r="J539" s="102"/>
      <c r="K539" s="103"/>
      <c r="L539" s="103"/>
    </row>
    <row r="540" spans="1:12" s="104" customFormat="1" ht="12.75">
      <c r="A540" s="97"/>
      <c r="B540" s="98"/>
      <c r="C540" s="99"/>
      <c r="D540" s="100"/>
      <c r="E540" s="99"/>
      <c r="F540" s="101"/>
      <c r="G540" s="101"/>
      <c r="H540" s="102"/>
      <c r="I540" s="102"/>
      <c r="J540" s="102"/>
      <c r="K540" s="103"/>
      <c r="L540" s="103"/>
    </row>
    <row r="541" spans="1:12" s="104" customFormat="1" ht="12.75">
      <c r="A541" s="97"/>
      <c r="B541" s="98"/>
      <c r="C541" s="99"/>
      <c r="D541" s="100"/>
      <c r="E541" s="99"/>
      <c r="F541" s="101"/>
      <c r="G541" s="101"/>
      <c r="H541" s="102"/>
      <c r="I541" s="102"/>
      <c r="J541" s="102"/>
      <c r="K541" s="103"/>
      <c r="L541" s="103"/>
    </row>
    <row r="542" spans="1:12" s="104" customFormat="1" ht="12.75">
      <c r="A542" s="97"/>
      <c r="B542" s="98"/>
      <c r="C542" s="99"/>
      <c r="D542" s="100"/>
      <c r="E542" s="99"/>
      <c r="F542" s="101"/>
      <c r="G542" s="101"/>
      <c r="H542" s="102"/>
      <c r="I542" s="102"/>
      <c r="J542" s="102"/>
      <c r="K542" s="103"/>
      <c r="L542" s="103"/>
    </row>
    <row r="543" spans="1:12" s="104" customFormat="1" ht="12.75">
      <c r="A543" s="97"/>
      <c r="B543" s="98"/>
      <c r="C543" s="99"/>
      <c r="D543" s="100"/>
      <c r="E543" s="99"/>
      <c r="F543" s="101"/>
      <c r="G543" s="101"/>
      <c r="H543" s="102"/>
      <c r="I543" s="102"/>
      <c r="J543" s="102"/>
      <c r="K543" s="103"/>
      <c r="L543" s="103"/>
    </row>
    <row r="544" spans="1:12" s="104" customFormat="1" ht="12.75">
      <c r="A544" s="97"/>
      <c r="B544" s="98"/>
      <c r="C544" s="99"/>
      <c r="D544" s="100"/>
      <c r="E544" s="99"/>
      <c r="F544" s="101"/>
      <c r="G544" s="101"/>
      <c r="H544" s="102"/>
      <c r="I544" s="102"/>
      <c r="J544" s="102"/>
      <c r="K544" s="103"/>
      <c r="L544" s="103"/>
    </row>
    <row r="545" spans="1:12" s="104" customFormat="1" ht="12.75">
      <c r="A545" s="97"/>
      <c r="B545" s="98"/>
      <c r="C545" s="99"/>
      <c r="D545" s="100"/>
      <c r="E545" s="99"/>
      <c r="F545" s="101"/>
      <c r="G545" s="101"/>
      <c r="H545" s="102"/>
      <c r="I545" s="102"/>
      <c r="J545" s="102"/>
      <c r="K545" s="103"/>
      <c r="L545" s="103"/>
    </row>
    <row r="546" spans="1:12" s="104" customFormat="1" ht="12.75">
      <c r="A546" s="97"/>
      <c r="B546" s="98"/>
      <c r="C546" s="99"/>
      <c r="D546" s="100"/>
      <c r="E546" s="99"/>
      <c r="F546" s="101"/>
      <c r="G546" s="101"/>
      <c r="H546" s="102"/>
      <c r="I546" s="102"/>
      <c r="J546" s="102"/>
      <c r="K546" s="103"/>
      <c r="L546" s="103"/>
    </row>
    <row r="547" spans="1:12" s="104" customFormat="1" ht="12.75">
      <c r="A547" s="97"/>
      <c r="B547" s="98"/>
      <c r="C547" s="99"/>
      <c r="D547" s="100"/>
      <c r="E547" s="99"/>
      <c r="F547" s="101"/>
      <c r="G547" s="101"/>
      <c r="H547" s="102"/>
      <c r="I547" s="102"/>
      <c r="J547" s="102"/>
      <c r="K547" s="103"/>
      <c r="L547" s="103"/>
    </row>
    <row r="548" spans="1:12" s="104" customFormat="1" ht="12.75">
      <c r="A548" s="97"/>
      <c r="B548" s="98"/>
      <c r="C548" s="99"/>
      <c r="D548" s="100"/>
      <c r="E548" s="99"/>
      <c r="F548" s="101"/>
      <c r="G548" s="101"/>
      <c r="H548" s="102"/>
      <c r="I548" s="102"/>
      <c r="J548" s="102"/>
      <c r="K548" s="103"/>
      <c r="L548" s="103"/>
    </row>
    <row r="549" spans="1:12" s="104" customFormat="1" ht="12.75">
      <c r="A549" s="97"/>
      <c r="B549" s="98"/>
      <c r="C549" s="99"/>
      <c r="D549" s="100"/>
      <c r="E549" s="99"/>
      <c r="F549" s="101"/>
      <c r="G549" s="101"/>
      <c r="H549" s="102"/>
      <c r="I549" s="102"/>
      <c r="J549" s="102"/>
      <c r="K549" s="103"/>
      <c r="L549" s="103"/>
    </row>
    <row r="550" spans="1:12" s="104" customFormat="1" ht="12.75">
      <c r="A550" s="97"/>
      <c r="B550" s="98"/>
      <c r="C550" s="99"/>
      <c r="D550" s="100"/>
      <c r="E550" s="99"/>
      <c r="F550" s="101"/>
      <c r="G550" s="101"/>
      <c r="H550" s="102"/>
      <c r="I550" s="102"/>
      <c r="J550" s="102"/>
      <c r="K550" s="103"/>
      <c r="L550" s="103"/>
    </row>
    <row r="551" spans="1:12" s="104" customFormat="1" ht="12.75">
      <c r="A551" s="97"/>
      <c r="B551" s="98"/>
      <c r="C551" s="99"/>
      <c r="D551" s="100"/>
      <c r="E551" s="99"/>
      <c r="F551" s="101"/>
      <c r="G551" s="101"/>
      <c r="H551" s="102"/>
      <c r="I551" s="102"/>
      <c r="J551" s="102"/>
      <c r="K551" s="103"/>
      <c r="L551" s="103"/>
    </row>
    <row r="552" spans="1:12" s="104" customFormat="1" ht="12.75">
      <c r="A552" s="97"/>
      <c r="B552" s="98"/>
      <c r="C552" s="99"/>
      <c r="D552" s="100"/>
      <c r="E552" s="99"/>
      <c r="F552" s="101"/>
      <c r="G552" s="101"/>
      <c r="H552" s="102"/>
      <c r="I552" s="102"/>
      <c r="J552" s="102"/>
      <c r="K552" s="103"/>
      <c r="L552" s="103"/>
    </row>
    <row r="553" spans="1:12" s="104" customFormat="1" ht="12.75">
      <c r="A553" s="97"/>
      <c r="B553" s="98"/>
      <c r="C553" s="99"/>
      <c r="D553" s="100"/>
      <c r="E553" s="99"/>
      <c r="F553" s="101"/>
      <c r="G553" s="101"/>
      <c r="H553" s="102"/>
      <c r="I553" s="102"/>
      <c r="J553" s="102"/>
      <c r="K553" s="103"/>
      <c r="L553" s="103"/>
    </row>
    <row r="554" spans="1:12" s="104" customFormat="1" ht="12.75">
      <c r="A554" s="97"/>
      <c r="B554" s="98"/>
      <c r="C554" s="99"/>
      <c r="D554" s="100"/>
      <c r="E554" s="99"/>
      <c r="F554" s="101"/>
      <c r="G554" s="101"/>
      <c r="H554" s="102"/>
      <c r="I554" s="102"/>
      <c r="J554" s="102"/>
      <c r="K554" s="103"/>
      <c r="L554" s="103"/>
    </row>
    <row r="555" spans="1:12" s="104" customFormat="1" ht="12.75">
      <c r="A555" s="97"/>
      <c r="B555" s="98"/>
      <c r="C555" s="99"/>
      <c r="D555" s="100"/>
      <c r="E555" s="99"/>
      <c r="F555" s="101"/>
      <c r="G555" s="101"/>
      <c r="H555" s="102"/>
      <c r="I555" s="102"/>
      <c r="J555" s="102"/>
      <c r="K555" s="103"/>
      <c r="L555" s="103"/>
    </row>
    <row r="556" spans="1:12" s="104" customFormat="1" ht="12.75">
      <c r="A556" s="97"/>
      <c r="B556" s="98"/>
      <c r="C556" s="99"/>
      <c r="D556" s="100"/>
      <c r="E556" s="99"/>
      <c r="F556" s="101"/>
      <c r="G556" s="101"/>
      <c r="H556" s="102"/>
      <c r="I556" s="102"/>
      <c r="J556" s="102"/>
      <c r="K556" s="103"/>
      <c r="L556" s="103"/>
    </row>
    <row r="557" spans="1:12" s="104" customFormat="1" ht="12.75">
      <c r="A557" s="97"/>
      <c r="B557" s="98"/>
      <c r="C557" s="99"/>
      <c r="D557" s="100"/>
      <c r="E557" s="99"/>
      <c r="F557" s="101"/>
      <c r="G557" s="101"/>
      <c r="H557" s="102"/>
      <c r="I557" s="102"/>
      <c r="J557" s="102"/>
      <c r="K557" s="103"/>
      <c r="L557" s="103"/>
    </row>
    <row r="558" spans="1:12" s="104" customFormat="1" ht="12.75">
      <c r="A558" s="97"/>
      <c r="B558" s="98"/>
      <c r="C558" s="99"/>
      <c r="D558" s="100"/>
      <c r="E558" s="99"/>
      <c r="F558" s="101"/>
      <c r="G558" s="101"/>
      <c r="H558" s="102"/>
      <c r="I558" s="102"/>
      <c r="J558" s="102"/>
      <c r="K558" s="103"/>
      <c r="L558" s="103"/>
    </row>
    <row r="559" spans="1:12" s="104" customFormat="1" ht="12.75">
      <c r="A559" s="97"/>
      <c r="B559" s="98"/>
      <c r="C559" s="99"/>
      <c r="D559" s="100"/>
      <c r="E559" s="99"/>
      <c r="F559" s="101"/>
      <c r="G559" s="101"/>
      <c r="H559" s="102"/>
      <c r="I559" s="102"/>
      <c r="J559" s="102"/>
      <c r="K559" s="103"/>
      <c r="L559" s="103"/>
    </row>
    <row r="560" spans="1:12" s="104" customFormat="1" ht="12.75">
      <c r="A560" s="97"/>
      <c r="B560" s="98"/>
      <c r="C560" s="99"/>
      <c r="D560" s="100"/>
      <c r="E560" s="99"/>
      <c r="F560" s="101"/>
      <c r="G560" s="101"/>
      <c r="H560" s="102"/>
      <c r="I560" s="102"/>
      <c r="J560" s="102"/>
      <c r="K560" s="103"/>
      <c r="L560" s="103"/>
    </row>
    <row r="561" spans="1:12" s="104" customFormat="1" ht="12.75">
      <c r="A561" s="97"/>
      <c r="B561" s="98"/>
      <c r="C561" s="99"/>
      <c r="D561" s="100"/>
      <c r="E561" s="99"/>
      <c r="F561" s="101"/>
      <c r="G561" s="101"/>
      <c r="H561" s="102"/>
      <c r="I561" s="102"/>
      <c r="J561" s="102"/>
      <c r="K561" s="103"/>
      <c r="L561" s="103"/>
    </row>
    <row r="562" spans="1:12" s="104" customFormat="1" ht="12.75">
      <c r="A562" s="97"/>
      <c r="B562" s="98"/>
      <c r="C562" s="99"/>
      <c r="D562" s="100"/>
      <c r="E562" s="99"/>
      <c r="F562" s="101"/>
      <c r="G562" s="101"/>
      <c r="H562" s="102"/>
      <c r="I562" s="102"/>
      <c r="J562" s="102"/>
      <c r="K562" s="103"/>
      <c r="L562" s="103"/>
    </row>
    <row r="563" spans="1:12" s="104" customFormat="1" ht="12.75">
      <c r="A563" s="97"/>
      <c r="B563" s="98"/>
      <c r="C563" s="99"/>
      <c r="D563" s="100"/>
      <c r="E563" s="99"/>
      <c r="F563" s="101"/>
      <c r="G563" s="101"/>
      <c r="H563" s="102"/>
      <c r="I563" s="102"/>
      <c r="J563" s="102"/>
      <c r="K563" s="103"/>
      <c r="L563" s="103"/>
    </row>
    <row r="564" spans="1:12" s="104" customFormat="1" ht="12.75">
      <c r="A564" s="97"/>
      <c r="B564" s="98"/>
      <c r="C564" s="99"/>
      <c r="D564" s="100"/>
      <c r="E564" s="99"/>
      <c r="F564" s="101"/>
      <c r="G564" s="101"/>
      <c r="H564" s="102"/>
      <c r="I564" s="102"/>
      <c r="J564" s="102"/>
      <c r="K564" s="103"/>
      <c r="L564" s="103"/>
    </row>
    <row r="565" spans="1:12" s="104" customFormat="1" ht="12.75">
      <c r="A565" s="97"/>
      <c r="B565" s="98"/>
      <c r="C565" s="99"/>
      <c r="D565" s="100"/>
      <c r="E565" s="99"/>
      <c r="F565" s="101"/>
      <c r="G565" s="101"/>
      <c r="H565" s="102"/>
      <c r="I565" s="102"/>
      <c r="J565" s="102"/>
      <c r="K565" s="103"/>
      <c r="L565" s="103"/>
    </row>
    <row r="566" spans="1:12" s="104" customFormat="1" ht="12.75">
      <c r="A566" s="97"/>
      <c r="B566" s="98"/>
      <c r="C566" s="99"/>
      <c r="D566" s="100"/>
      <c r="E566" s="99"/>
      <c r="F566" s="101"/>
      <c r="G566" s="101"/>
      <c r="H566" s="102"/>
      <c r="I566" s="102"/>
      <c r="J566" s="102"/>
      <c r="K566" s="103"/>
      <c r="L566" s="103"/>
    </row>
    <row r="567" spans="1:12" s="104" customFormat="1" ht="12.75">
      <c r="A567" s="97"/>
      <c r="B567" s="98"/>
      <c r="C567" s="99"/>
      <c r="D567" s="100"/>
      <c r="E567" s="99"/>
      <c r="F567" s="101"/>
      <c r="G567" s="101"/>
      <c r="H567" s="102"/>
      <c r="I567" s="102"/>
      <c r="J567" s="102"/>
      <c r="K567" s="103"/>
      <c r="L567" s="103"/>
    </row>
    <row r="568" spans="1:12" s="104" customFormat="1" ht="12.75">
      <c r="A568" s="97"/>
      <c r="B568" s="98"/>
      <c r="C568" s="99"/>
      <c r="D568" s="100"/>
      <c r="E568" s="99"/>
      <c r="F568" s="101"/>
      <c r="G568" s="101"/>
      <c r="H568" s="102"/>
      <c r="I568" s="102"/>
      <c r="J568" s="102"/>
      <c r="K568" s="103"/>
      <c r="L568" s="103"/>
    </row>
    <row r="569" spans="1:12" s="104" customFormat="1" ht="12.75">
      <c r="A569" s="97"/>
      <c r="B569" s="98"/>
      <c r="C569" s="99"/>
      <c r="D569" s="100"/>
      <c r="E569" s="99"/>
      <c r="F569" s="101"/>
      <c r="G569" s="101"/>
      <c r="H569" s="102"/>
      <c r="I569" s="102"/>
      <c r="J569" s="102"/>
      <c r="K569" s="103"/>
      <c r="L569" s="103"/>
    </row>
    <row r="570" spans="1:12" s="104" customFormat="1" ht="12.75">
      <c r="A570" s="97"/>
      <c r="B570" s="98"/>
      <c r="C570" s="99"/>
      <c r="D570" s="100"/>
      <c r="E570" s="99"/>
      <c r="F570" s="101"/>
      <c r="G570" s="101"/>
      <c r="H570" s="102"/>
      <c r="I570" s="102"/>
      <c r="J570" s="102"/>
      <c r="K570" s="103"/>
      <c r="L570" s="103"/>
    </row>
    <row r="571" spans="1:12" s="104" customFormat="1" ht="12.75">
      <c r="A571" s="97"/>
      <c r="B571" s="98"/>
      <c r="C571" s="99"/>
      <c r="D571" s="100"/>
      <c r="E571" s="99"/>
      <c r="F571" s="101"/>
      <c r="G571" s="101"/>
      <c r="H571" s="102"/>
      <c r="I571" s="102"/>
      <c r="J571" s="102"/>
      <c r="K571" s="103"/>
      <c r="L571" s="103"/>
    </row>
    <row r="572" spans="1:12" s="104" customFormat="1" ht="12.75">
      <c r="A572" s="97"/>
      <c r="B572" s="98"/>
      <c r="C572" s="99"/>
      <c r="D572" s="100"/>
      <c r="E572" s="99"/>
      <c r="F572" s="101"/>
      <c r="G572" s="101"/>
      <c r="H572" s="102"/>
      <c r="I572" s="102"/>
      <c r="J572" s="102"/>
      <c r="K572" s="103"/>
      <c r="L572" s="103"/>
    </row>
    <row r="573" spans="1:12" s="104" customFormat="1" ht="12.75">
      <c r="A573" s="97"/>
      <c r="B573" s="98"/>
      <c r="C573" s="99"/>
      <c r="D573" s="100"/>
      <c r="E573" s="99"/>
      <c r="F573" s="101"/>
      <c r="G573" s="101"/>
      <c r="H573" s="102"/>
      <c r="I573" s="102"/>
      <c r="J573" s="102"/>
      <c r="K573" s="103"/>
      <c r="L573" s="103"/>
    </row>
    <row r="574" spans="1:12" s="104" customFormat="1" ht="12.75">
      <c r="A574" s="97"/>
      <c r="B574" s="98"/>
      <c r="C574" s="99"/>
      <c r="D574" s="100"/>
      <c r="E574" s="99"/>
      <c r="F574" s="101"/>
      <c r="G574" s="101"/>
      <c r="H574" s="102"/>
      <c r="I574" s="102"/>
      <c r="J574" s="102"/>
      <c r="K574" s="103"/>
      <c r="L574" s="103"/>
    </row>
    <row r="575" spans="1:12" s="104" customFormat="1" ht="12.75">
      <c r="A575" s="97"/>
      <c r="B575" s="98"/>
      <c r="C575" s="99"/>
      <c r="D575" s="100"/>
      <c r="E575" s="99"/>
      <c r="F575" s="101"/>
      <c r="G575" s="101"/>
      <c r="H575" s="102"/>
      <c r="I575" s="102"/>
      <c r="J575" s="102"/>
      <c r="K575" s="103"/>
      <c r="L575" s="103"/>
    </row>
    <row r="576" spans="1:12" s="104" customFormat="1" ht="12.75">
      <c r="A576" s="97"/>
      <c r="B576" s="98"/>
      <c r="C576" s="99"/>
      <c r="D576" s="100"/>
      <c r="E576" s="99"/>
      <c r="F576" s="101"/>
      <c r="G576" s="101"/>
      <c r="H576" s="102"/>
      <c r="I576" s="102"/>
      <c r="J576" s="102"/>
      <c r="K576" s="103"/>
      <c r="L576" s="103"/>
    </row>
    <row r="577" spans="1:12" s="104" customFormat="1" ht="12.75">
      <c r="A577" s="97"/>
      <c r="B577" s="98"/>
      <c r="C577" s="99"/>
      <c r="D577" s="100"/>
      <c r="E577" s="99"/>
      <c r="F577" s="101"/>
      <c r="G577" s="101"/>
      <c r="H577" s="102"/>
      <c r="I577" s="102"/>
      <c r="J577" s="102"/>
      <c r="K577" s="103"/>
      <c r="L577" s="103"/>
    </row>
    <row r="578" spans="1:12" s="104" customFormat="1" ht="12.75">
      <c r="A578" s="97"/>
      <c r="B578" s="98"/>
      <c r="C578" s="99"/>
      <c r="D578" s="100"/>
      <c r="E578" s="99"/>
      <c r="F578" s="101"/>
      <c r="G578" s="101"/>
      <c r="H578" s="102"/>
      <c r="I578" s="102"/>
      <c r="J578" s="102"/>
      <c r="K578" s="103"/>
      <c r="L578" s="103"/>
    </row>
    <row r="579" spans="1:12" s="104" customFormat="1" ht="12.75">
      <c r="A579" s="97"/>
      <c r="B579" s="98"/>
      <c r="C579" s="99"/>
      <c r="D579" s="100"/>
      <c r="E579" s="99"/>
      <c r="F579" s="101"/>
      <c r="G579" s="101"/>
      <c r="H579" s="102"/>
      <c r="I579" s="102"/>
      <c r="J579" s="102"/>
      <c r="K579" s="103"/>
      <c r="L579" s="103"/>
    </row>
    <row r="580" spans="1:12" s="104" customFormat="1" ht="12.75">
      <c r="A580" s="97"/>
      <c r="B580" s="98"/>
      <c r="C580" s="99"/>
      <c r="D580" s="100"/>
      <c r="E580" s="99"/>
      <c r="F580" s="101"/>
      <c r="G580" s="101"/>
      <c r="H580" s="102"/>
      <c r="I580" s="102"/>
      <c r="J580" s="102"/>
      <c r="K580" s="103"/>
      <c r="L580" s="103"/>
    </row>
    <row r="581" spans="1:12" s="104" customFormat="1" ht="12.75">
      <c r="A581" s="97"/>
      <c r="B581" s="98"/>
      <c r="C581" s="99"/>
      <c r="D581" s="100"/>
      <c r="E581" s="99"/>
      <c r="F581" s="101"/>
      <c r="G581" s="101"/>
      <c r="H581" s="102"/>
      <c r="I581" s="102"/>
      <c r="J581" s="102"/>
      <c r="K581" s="103"/>
      <c r="L581" s="103"/>
    </row>
    <row r="582" spans="1:12" s="104" customFormat="1" ht="12.75">
      <c r="A582" s="97"/>
      <c r="B582" s="98"/>
      <c r="C582" s="99"/>
      <c r="D582" s="100"/>
      <c r="E582" s="99"/>
      <c r="F582" s="101"/>
      <c r="G582" s="101"/>
      <c r="H582" s="102"/>
      <c r="I582" s="102"/>
      <c r="J582" s="102"/>
      <c r="K582" s="103"/>
      <c r="L582" s="103"/>
    </row>
    <row r="583" spans="1:12" s="104" customFormat="1" ht="12.75">
      <c r="A583" s="97"/>
      <c r="B583" s="98"/>
      <c r="C583" s="99"/>
      <c r="D583" s="100"/>
      <c r="E583" s="99"/>
      <c r="F583" s="101"/>
      <c r="G583" s="101"/>
      <c r="H583" s="102"/>
      <c r="I583" s="102"/>
      <c r="J583" s="102"/>
      <c r="K583" s="103"/>
      <c r="L583" s="103"/>
    </row>
    <row r="584" spans="1:12" s="104" customFormat="1" ht="12.75">
      <c r="A584" s="97"/>
      <c r="B584" s="98"/>
      <c r="C584" s="99"/>
      <c r="D584" s="100"/>
      <c r="E584" s="99"/>
      <c r="F584" s="101"/>
      <c r="G584" s="101"/>
      <c r="H584" s="102"/>
      <c r="I584" s="102"/>
      <c r="J584" s="102"/>
      <c r="K584" s="103"/>
      <c r="L584" s="103"/>
    </row>
    <row r="585" spans="1:12" s="104" customFormat="1" ht="12.75">
      <c r="A585" s="97"/>
      <c r="B585" s="98"/>
      <c r="C585" s="99"/>
      <c r="D585" s="100"/>
      <c r="E585" s="99"/>
      <c r="F585" s="101"/>
      <c r="G585" s="101"/>
      <c r="H585" s="102"/>
      <c r="I585" s="102"/>
      <c r="J585" s="102"/>
      <c r="K585" s="103"/>
      <c r="L585" s="103"/>
    </row>
    <row r="586" spans="1:12" s="104" customFormat="1" ht="12.75">
      <c r="A586" s="97"/>
      <c r="B586" s="98"/>
      <c r="C586" s="99"/>
      <c r="D586" s="100"/>
      <c r="E586" s="99"/>
      <c r="F586" s="101"/>
      <c r="G586" s="101"/>
      <c r="H586" s="102"/>
      <c r="I586" s="102"/>
      <c r="J586" s="102"/>
      <c r="K586" s="103"/>
      <c r="L586" s="103"/>
    </row>
    <row r="587" spans="1:12" s="104" customFormat="1" ht="12.75">
      <c r="A587" s="97"/>
      <c r="B587" s="98"/>
      <c r="C587" s="99"/>
      <c r="D587" s="100"/>
      <c r="E587" s="99"/>
      <c r="F587" s="101"/>
      <c r="G587" s="101"/>
      <c r="H587" s="102"/>
      <c r="I587" s="102"/>
      <c r="J587" s="102"/>
      <c r="K587" s="103"/>
      <c r="L587" s="103"/>
    </row>
    <row r="588" spans="1:12" s="104" customFormat="1" ht="12.75">
      <c r="A588" s="97"/>
      <c r="B588" s="98"/>
      <c r="C588" s="99"/>
      <c r="D588" s="100"/>
      <c r="E588" s="99"/>
      <c r="F588" s="101"/>
      <c r="G588" s="101"/>
      <c r="H588" s="102"/>
      <c r="I588" s="102"/>
      <c r="J588" s="102"/>
      <c r="K588" s="103"/>
      <c r="L588" s="103"/>
    </row>
    <row r="589" spans="1:12" s="104" customFormat="1" ht="12.75">
      <c r="A589" s="97"/>
      <c r="B589" s="98"/>
      <c r="C589" s="99"/>
      <c r="D589" s="100"/>
      <c r="E589" s="99"/>
      <c r="F589" s="101"/>
      <c r="G589" s="101"/>
      <c r="H589" s="102"/>
      <c r="I589" s="102"/>
      <c r="J589" s="102"/>
      <c r="K589" s="103"/>
      <c r="L589" s="103"/>
    </row>
    <row r="590" spans="1:12" s="104" customFormat="1" ht="12.75">
      <c r="A590" s="97"/>
      <c r="B590" s="98"/>
      <c r="C590" s="99"/>
      <c r="D590" s="100"/>
      <c r="E590" s="99"/>
      <c r="F590" s="101"/>
      <c r="G590" s="101"/>
      <c r="H590" s="102"/>
      <c r="I590" s="102"/>
      <c r="J590" s="102"/>
      <c r="K590" s="103"/>
      <c r="L590" s="103"/>
    </row>
    <row r="591" spans="1:12" s="104" customFormat="1" ht="12.75">
      <c r="A591" s="97"/>
      <c r="B591" s="98"/>
      <c r="C591" s="99"/>
      <c r="D591" s="100"/>
      <c r="E591" s="99"/>
      <c r="F591" s="101"/>
      <c r="G591" s="101"/>
      <c r="H591" s="102"/>
      <c r="I591" s="102"/>
      <c r="J591" s="102"/>
      <c r="K591" s="103"/>
      <c r="L591" s="103"/>
    </row>
    <row r="592" spans="1:12" s="104" customFormat="1" ht="12.75">
      <c r="A592" s="97"/>
      <c r="B592" s="98"/>
      <c r="C592" s="99"/>
      <c r="D592" s="100"/>
      <c r="E592" s="99"/>
      <c r="F592" s="101"/>
      <c r="G592" s="101"/>
      <c r="H592" s="102"/>
      <c r="I592" s="102"/>
      <c r="J592" s="102"/>
      <c r="K592" s="103"/>
      <c r="L592" s="103"/>
    </row>
    <row r="593" spans="1:12" s="104" customFormat="1" ht="12.75">
      <c r="A593" s="97"/>
      <c r="B593" s="98"/>
      <c r="C593" s="99"/>
      <c r="D593" s="100"/>
      <c r="E593" s="99"/>
      <c r="F593" s="101"/>
      <c r="G593" s="101"/>
      <c r="H593" s="102"/>
      <c r="I593" s="102"/>
      <c r="J593" s="102"/>
      <c r="K593" s="103"/>
      <c r="L593" s="103"/>
    </row>
    <row r="594" spans="1:12" s="104" customFormat="1" ht="12.75">
      <c r="A594" s="97"/>
      <c r="B594" s="98"/>
      <c r="C594" s="99"/>
      <c r="D594" s="100"/>
      <c r="E594" s="99"/>
      <c r="F594" s="101"/>
      <c r="G594" s="101"/>
      <c r="H594" s="102"/>
      <c r="I594" s="102"/>
      <c r="J594" s="102"/>
      <c r="K594" s="103"/>
      <c r="L594" s="103"/>
    </row>
    <row r="595" spans="1:12" s="104" customFormat="1" ht="12.75">
      <c r="A595" s="97"/>
      <c r="B595" s="98"/>
      <c r="C595" s="99"/>
      <c r="D595" s="100"/>
      <c r="E595" s="99"/>
      <c r="F595" s="101"/>
      <c r="G595" s="101"/>
      <c r="H595" s="102"/>
      <c r="I595" s="102"/>
      <c r="J595" s="102"/>
      <c r="K595" s="103"/>
      <c r="L595" s="103"/>
    </row>
    <row r="596" spans="1:12" s="104" customFormat="1" ht="12.75">
      <c r="A596" s="97"/>
      <c r="B596" s="98"/>
      <c r="C596" s="99"/>
      <c r="D596" s="100"/>
      <c r="E596" s="99"/>
      <c r="F596" s="101"/>
      <c r="G596" s="101"/>
      <c r="H596" s="102"/>
      <c r="I596" s="102"/>
      <c r="J596" s="102"/>
      <c r="K596" s="103"/>
      <c r="L596" s="103"/>
    </row>
    <row r="597" spans="1:12" s="104" customFormat="1" ht="12.75">
      <c r="A597" s="97"/>
      <c r="B597" s="98"/>
      <c r="C597" s="99"/>
      <c r="D597" s="100"/>
      <c r="E597" s="99"/>
      <c r="F597" s="101"/>
      <c r="G597" s="101"/>
      <c r="H597" s="102"/>
      <c r="I597" s="102"/>
      <c r="J597" s="102"/>
      <c r="K597" s="103"/>
      <c r="L597" s="103"/>
    </row>
    <row r="598" spans="1:12" s="104" customFormat="1" ht="12.75">
      <c r="A598" s="97"/>
      <c r="B598" s="98"/>
      <c r="C598" s="99"/>
      <c r="D598" s="100"/>
      <c r="E598" s="99"/>
      <c r="F598" s="101"/>
      <c r="G598" s="101"/>
      <c r="H598" s="102"/>
      <c r="I598" s="102"/>
      <c r="J598" s="102"/>
      <c r="K598" s="103"/>
      <c r="L598" s="103"/>
    </row>
    <row r="599" spans="1:12" s="104" customFormat="1" ht="12.75">
      <c r="A599" s="97"/>
      <c r="B599" s="98"/>
      <c r="C599" s="99"/>
      <c r="D599" s="100"/>
      <c r="E599" s="99"/>
      <c r="F599" s="101"/>
      <c r="G599" s="101"/>
      <c r="H599" s="102"/>
      <c r="I599" s="102"/>
      <c r="J599" s="102"/>
      <c r="K599" s="103"/>
      <c r="L599" s="103"/>
    </row>
    <row r="600" spans="1:12" s="104" customFormat="1" ht="12.75">
      <c r="A600" s="97"/>
      <c r="B600" s="98"/>
      <c r="C600" s="99"/>
      <c r="D600" s="100"/>
      <c r="E600" s="99"/>
      <c r="F600" s="101"/>
      <c r="G600" s="101"/>
      <c r="H600" s="102"/>
      <c r="I600" s="102"/>
      <c r="J600" s="102"/>
      <c r="K600" s="103"/>
      <c r="L600" s="103"/>
    </row>
    <row r="601" spans="1:12" s="104" customFormat="1" ht="12.75">
      <c r="A601" s="97"/>
      <c r="B601" s="98"/>
      <c r="C601" s="99"/>
      <c r="D601" s="100"/>
      <c r="E601" s="99"/>
      <c r="F601" s="101"/>
      <c r="G601" s="101"/>
      <c r="H601" s="102"/>
      <c r="I601" s="102"/>
      <c r="J601" s="102"/>
      <c r="K601" s="103"/>
      <c r="L601" s="103"/>
    </row>
    <row r="602" spans="1:12" s="104" customFormat="1" ht="12.75">
      <c r="A602" s="97"/>
      <c r="B602" s="98"/>
      <c r="C602" s="99"/>
      <c r="D602" s="100"/>
      <c r="E602" s="99"/>
      <c r="F602" s="101"/>
      <c r="G602" s="101"/>
      <c r="H602" s="102"/>
      <c r="I602" s="102"/>
      <c r="J602" s="102"/>
      <c r="K602" s="103"/>
      <c r="L602" s="103"/>
    </row>
    <row r="603" spans="1:12" s="104" customFormat="1" ht="12.75">
      <c r="A603" s="97"/>
      <c r="B603" s="98"/>
      <c r="C603" s="99"/>
      <c r="D603" s="100"/>
      <c r="E603" s="99"/>
      <c r="F603" s="101"/>
      <c r="G603" s="101"/>
      <c r="H603" s="102"/>
      <c r="I603" s="102"/>
      <c r="J603" s="102"/>
      <c r="K603" s="103"/>
      <c r="L603" s="103"/>
    </row>
    <row r="604" spans="1:12" s="104" customFormat="1" ht="12.75">
      <c r="A604" s="97"/>
      <c r="B604" s="98"/>
      <c r="C604" s="99"/>
      <c r="D604" s="100"/>
      <c r="E604" s="99"/>
      <c r="F604" s="101"/>
      <c r="G604" s="101"/>
      <c r="H604" s="102"/>
      <c r="I604" s="102"/>
      <c r="J604" s="102"/>
      <c r="K604" s="103"/>
      <c r="L604" s="103"/>
    </row>
    <row r="605" spans="1:12" s="104" customFormat="1" ht="12.75">
      <c r="A605" s="97"/>
      <c r="B605" s="98"/>
      <c r="C605" s="99"/>
      <c r="D605" s="100"/>
      <c r="E605" s="99"/>
      <c r="F605" s="101"/>
      <c r="G605" s="101"/>
      <c r="H605" s="102"/>
      <c r="I605" s="102"/>
      <c r="J605" s="102"/>
      <c r="K605" s="103"/>
      <c r="L605" s="103"/>
    </row>
    <row r="606" spans="1:12" s="104" customFormat="1" ht="12.75">
      <c r="A606" s="97"/>
      <c r="B606" s="98"/>
      <c r="C606" s="99"/>
      <c r="D606" s="100"/>
      <c r="E606" s="99"/>
      <c r="F606" s="101"/>
      <c r="G606" s="101"/>
      <c r="H606" s="102"/>
      <c r="I606" s="102"/>
      <c r="J606" s="102"/>
      <c r="K606" s="103"/>
      <c r="L606" s="103"/>
    </row>
    <row r="607" spans="1:12" s="104" customFormat="1" ht="12.75">
      <c r="A607" s="97"/>
      <c r="B607" s="98"/>
      <c r="C607" s="99"/>
      <c r="D607" s="100"/>
      <c r="E607" s="99"/>
      <c r="F607" s="101"/>
      <c r="G607" s="101"/>
      <c r="H607" s="102"/>
      <c r="I607" s="102"/>
      <c r="J607" s="102"/>
      <c r="K607" s="103"/>
      <c r="L607" s="103"/>
    </row>
    <row r="608" spans="1:12" s="104" customFormat="1" ht="12.75">
      <c r="A608" s="97"/>
      <c r="B608" s="98"/>
      <c r="C608" s="99"/>
      <c r="D608" s="100"/>
      <c r="E608" s="99"/>
      <c r="F608" s="101"/>
      <c r="G608" s="101"/>
      <c r="H608" s="102"/>
      <c r="I608" s="102"/>
      <c r="J608" s="102"/>
      <c r="K608" s="103"/>
      <c r="L608" s="103"/>
    </row>
    <row r="609" spans="1:12" s="104" customFormat="1" ht="12.75">
      <c r="A609" s="97"/>
      <c r="B609" s="98"/>
      <c r="C609" s="99"/>
      <c r="D609" s="100"/>
      <c r="E609" s="99"/>
      <c r="F609" s="101"/>
      <c r="G609" s="101"/>
      <c r="H609" s="102"/>
      <c r="I609" s="102"/>
      <c r="J609" s="102"/>
      <c r="K609" s="103"/>
      <c r="L609" s="103"/>
    </row>
    <row r="610" spans="1:12" s="104" customFormat="1" ht="12.75">
      <c r="A610" s="97"/>
      <c r="B610" s="98"/>
      <c r="C610" s="99"/>
      <c r="D610" s="100"/>
      <c r="E610" s="99"/>
      <c r="F610" s="101"/>
      <c r="G610" s="101"/>
      <c r="H610" s="102"/>
      <c r="I610" s="102"/>
      <c r="J610" s="102"/>
      <c r="K610" s="103"/>
      <c r="L610" s="103"/>
    </row>
    <row r="611" spans="1:12" s="104" customFormat="1" ht="12.75">
      <c r="A611" s="97"/>
      <c r="B611" s="98"/>
      <c r="C611" s="99"/>
      <c r="D611" s="100"/>
      <c r="E611" s="99"/>
      <c r="F611" s="101"/>
      <c r="G611" s="101"/>
      <c r="H611" s="102"/>
      <c r="I611" s="102"/>
      <c r="J611" s="102"/>
      <c r="K611" s="103"/>
      <c r="L611" s="103"/>
    </row>
    <row r="612" spans="1:12" s="104" customFormat="1" ht="12.75">
      <c r="A612" s="97"/>
      <c r="B612" s="98"/>
      <c r="C612" s="99"/>
      <c r="D612" s="100"/>
      <c r="E612" s="99"/>
      <c r="F612" s="101"/>
      <c r="G612" s="101"/>
      <c r="H612" s="102"/>
      <c r="I612" s="102"/>
      <c r="J612" s="102"/>
      <c r="K612" s="103"/>
      <c r="L612" s="103"/>
    </row>
    <row r="613" spans="1:12" s="104" customFormat="1" ht="12.75">
      <c r="A613" s="97"/>
      <c r="B613" s="98"/>
      <c r="C613" s="99"/>
      <c r="D613" s="100"/>
      <c r="E613" s="99"/>
      <c r="F613" s="101"/>
      <c r="G613" s="101"/>
      <c r="H613" s="102"/>
      <c r="I613" s="102"/>
      <c r="J613" s="102"/>
      <c r="K613" s="103"/>
      <c r="L613" s="103"/>
    </row>
    <row r="614" spans="1:12" s="104" customFormat="1" ht="12.75">
      <c r="A614" s="97"/>
      <c r="B614" s="98"/>
      <c r="C614" s="99"/>
      <c r="D614" s="100"/>
      <c r="E614" s="99"/>
      <c r="F614" s="101"/>
      <c r="G614" s="101"/>
      <c r="H614" s="102"/>
      <c r="I614" s="102"/>
      <c r="J614" s="102"/>
      <c r="K614" s="103"/>
      <c r="L614" s="103"/>
    </row>
    <row r="615" spans="1:12" s="104" customFormat="1" ht="12.75">
      <c r="A615" s="97"/>
      <c r="B615" s="98"/>
      <c r="C615" s="99"/>
      <c r="D615" s="100"/>
      <c r="E615" s="99"/>
      <c r="F615" s="101"/>
      <c r="G615" s="101"/>
      <c r="H615" s="102"/>
      <c r="I615" s="102"/>
      <c r="J615" s="102"/>
      <c r="K615" s="103"/>
      <c r="L615" s="103"/>
    </row>
    <row r="616" spans="1:12" s="104" customFormat="1" ht="12.75">
      <c r="A616" s="97"/>
      <c r="B616" s="98"/>
      <c r="C616" s="99"/>
      <c r="D616" s="100"/>
      <c r="E616" s="99"/>
      <c r="F616" s="101"/>
      <c r="G616" s="101"/>
      <c r="H616" s="102"/>
      <c r="I616" s="102"/>
      <c r="J616" s="102"/>
      <c r="K616" s="103"/>
      <c r="L616" s="103"/>
    </row>
    <row r="617" spans="1:12" s="104" customFormat="1" ht="12.75">
      <c r="A617" s="97"/>
      <c r="B617" s="98"/>
      <c r="C617" s="99"/>
      <c r="D617" s="100"/>
      <c r="E617" s="99"/>
      <c r="F617" s="101"/>
      <c r="G617" s="101"/>
      <c r="H617" s="102"/>
      <c r="I617" s="102"/>
      <c r="J617" s="102"/>
      <c r="K617" s="103"/>
      <c r="L617" s="103"/>
    </row>
    <row r="618" spans="1:12" s="104" customFormat="1" ht="12.75">
      <c r="A618" s="97"/>
      <c r="B618" s="98"/>
      <c r="C618" s="99"/>
      <c r="D618" s="100"/>
      <c r="E618" s="99"/>
      <c r="F618" s="101"/>
      <c r="G618" s="101"/>
      <c r="H618" s="102"/>
      <c r="I618" s="102"/>
      <c r="J618" s="102"/>
      <c r="K618" s="103"/>
      <c r="L618" s="103"/>
    </row>
    <row r="619" spans="1:12" s="104" customFormat="1" ht="12.75">
      <c r="A619" s="97"/>
      <c r="B619" s="98"/>
      <c r="C619" s="99"/>
      <c r="D619" s="100"/>
      <c r="E619" s="99"/>
      <c r="F619" s="101"/>
      <c r="G619" s="101"/>
      <c r="H619" s="102"/>
      <c r="I619" s="102"/>
      <c r="J619" s="102"/>
      <c r="K619" s="103"/>
      <c r="L619" s="103"/>
    </row>
    <row r="620" spans="1:12" s="104" customFormat="1" ht="12.75">
      <c r="A620" s="97"/>
      <c r="B620" s="98"/>
      <c r="C620" s="99"/>
      <c r="D620" s="100"/>
      <c r="E620" s="99"/>
      <c r="F620" s="101"/>
      <c r="G620" s="101"/>
      <c r="H620" s="102"/>
      <c r="I620" s="102"/>
      <c r="J620" s="102"/>
      <c r="K620" s="103"/>
      <c r="L620" s="103"/>
    </row>
    <row r="621" spans="1:12" s="104" customFormat="1" ht="12.75">
      <c r="A621" s="97"/>
      <c r="B621" s="98"/>
      <c r="C621" s="99"/>
      <c r="D621" s="100"/>
      <c r="E621" s="99"/>
      <c r="F621" s="101"/>
      <c r="G621" s="101"/>
      <c r="H621" s="102"/>
      <c r="I621" s="102"/>
      <c r="J621" s="102"/>
      <c r="K621" s="103"/>
      <c r="L621" s="103"/>
    </row>
    <row r="622" spans="1:12" s="104" customFormat="1" ht="12.75">
      <c r="A622" s="97"/>
      <c r="B622" s="98"/>
      <c r="C622" s="99"/>
      <c r="D622" s="100"/>
      <c r="E622" s="99"/>
      <c r="F622" s="101"/>
      <c r="G622" s="101"/>
      <c r="H622" s="102"/>
      <c r="I622" s="102"/>
      <c r="J622" s="102"/>
      <c r="K622" s="103"/>
      <c r="L622" s="103"/>
    </row>
    <row r="623" spans="1:12" s="104" customFormat="1" ht="12.75">
      <c r="A623" s="97"/>
      <c r="B623" s="98"/>
      <c r="C623" s="99"/>
      <c r="D623" s="100"/>
      <c r="E623" s="99"/>
      <c r="F623" s="101"/>
      <c r="G623" s="101"/>
      <c r="H623" s="102"/>
      <c r="I623" s="102"/>
      <c r="J623" s="102"/>
      <c r="K623" s="103"/>
      <c r="L623" s="103"/>
    </row>
    <row r="624" spans="1:12" s="104" customFormat="1" ht="12.75">
      <c r="A624" s="97"/>
      <c r="B624" s="98"/>
      <c r="C624" s="99"/>
      <c r="D624" s="100"/>
      <c r="E624" s="99"/>
      <c r="F624" s="101"/>
      <c r="G624" s="101"/>
      <c r="H624" s="102"/>
      <c r="I624" s="102"/>
      <c r="J624" s="102"/>
      <c r="K624" s="103"/>
      <c r="L624" s="103"/>
    </row>
    <row r="625" spans="1:12" s="104" customFormat="1" ht="12.75">
      <c r="A625" s="97"/>
      <c r="B625" s="98"/>
      <c r="C625" s="99"/>
      <c r="D625" s="100"/>
      <c r="E625" s="99"/>
      <c r="F625" s="101"/>
      <c r="G625" s="101"/>
      <c r="H625" s="102"/>
      <c r="I625" s="102"/>
      <c r="J625" s="102"/>
      <c r="K625" s="103"/>
      <c r="L625" s="103"/>
    </row>
    <row r="626" spans="1:12" s="104" customFormat="1" ht="12.75">
      <c r="A626" s="97"/>
      <c r="B626" s="98"/>
      <c r="C626" s="99"/>
      <c r="D626" s="100"/>
      <c r="E626" s="99"/>
      <c r="F626" s="101"/>
      <c r="G626" s="101"/>
      <c r="H626" s="102"/>
      <c r="I626" s="102"/>
      <c r="J626" s="102"/>
      <c r="K626" s="103"/>
      <c r="L626" s="103"/>
    </row>
    <row r="627" spans="1:12" s="104" customFormat="1" ht="12.75">
      <c r="A627" s="97"/>
      <c r="B627" s="98"/>
      <c r="C627" s="99"/>
      <c r="D627" s="100"/>
      <c r="E627" s="99"/>
      <c r="F627" s="101"/>
      <c r="G627" s="101"/>
      <c r="H627" s="102"/>
      <c r="I627" s="102"/>
      <c r="J627" s="102"/>
      <c r="K627" s="103"/>
      <c r="L627" s="103"/>
    </row>
    <row r="628" spans="1:12" s="104" customFormat="1" ht="12.75">
      <c r="A628" s="97"/>
      <c r="B628" s="98"/>
      <c r="C628" s="99"/>
      <c r="D628" s="100"/>
      <c r="E628" s="99"/>
      <c r="F628" s="101"/>
      <c r="G628" s="101"/>
      <c r="H628" s="102"/>
      <c r="I628" s="102"/>
      <c r="J628" s="102"/>
      <c r="K628" s="103"/>
      <c r="L628" s="103"/>
    </row>
    <row r="629" spans="1:12" s="104" customFormat="1" ht="12.75">
      <c r="A629" s="97"/>
      <c r="B629" s="98"/>
      <c r="C629" s="99"/>
      <c r="D629" s="100"/>
      <c r="E629" s="99"/>
      <c r="F629" s="101"/>
      <c r="G629" s="101"/>
      <c r="H629" s="102"/>
      <c r="I629" s="102"/>
      <c r="J629" s="102"/>
      <c r="K629" s="103"/>
      <c r="L629" s="103"/>
    </row>
    <row r="630" spans="1:12" s="104" customFormat="1" ht="12.75">
      <c r="A630" s="97"/>
      <c r="B630" s="98"/>
      <c r="C630" s="99"/>
      <c r="D630" s="100"/>
      <c r="E630" s="99"/>
      <c r="F630" s="101"/>
      <c r="G630" s="101"/>
      <c r="H630" s="102"/>
      <c r="I630" s="102"/>
      <c r="J630" s="102"/>
      <c r="K630" s="103"/>
      <c r="L630" s="103"/>
    </row>
    <row r="631" spans="1:12" s="104" customFormat="1" ht="12.75">
      <c r="A631" s="97"/>
      <c r="B631" s="98"/>
      <c r="C631" s="99"/>
      <c r="D631" s="100"/>
      <c r="E631" s="99"/>
      <c r="F631" s="101"/>
      <c r="G631" s="101"/>
      <c r="H631" s="102"/>
      <c r="I631" s="102"/>
      <c r="J631" s="102"/>
      <c r="K631" s="103"/>
      <c r="L631" s="103"/>
    </row>
    <row r="632" spans="1:12" s="104" customFormat="1" ht="12.75">
      <c r="A632" s="97"/>
      <c r="B632" s="98"/>
      <c r="C632" s="99"/>
      <c r="D632" s="100"/>
      <c r="E632" s="99"/>
      <c r="F632" s="101"/>
      <c r="G632" s="101"/>
      <c r="H632" s="102"/>
      <c r="I632" s="102"/>
      <c r="J632" s="102"/>
      <c r="K632" s="103"/>
      <c r="L632" s="103"/>
    </row>
    <row r="633" spans="1:12" s="104" customFormat="1" ht="12.75">
      <c r="A633" s="97"/>
      <c r="B633" s="98"/>
      <c r="C633" s="99"/>
      <c r="D633" s="100"/>
      <c r="E633" s="99"/>
      <c r="F633" s="101"/>
      <c r="G633" s="101"/>
      <c r="H633" s="102"/>
      <c r="I633" s="102"/>
      <c r="J633" s="102"/>
      <c r="K633" s="103"/>
      <c r="L633" s="103"/>
    </row>
    <row r="634" spans="1:12" s="104" customFormat="1" ht="12.75">
      <c r="A634" s="97"/>
      <c r="B634" s="98"/>
      <c r="C634" s="99"/>
      <c r="D634" s="100"/>
      <c r="E634" s="99"/>
      <c r="F634" s="101"/>
      <c r="G634" s="101"/>
      <c r="H634" s="102"/>
      <c r="I634" s="102"/>
      <c r="J634" s="102"/>
      <c r="K634" s="103"/>
      <c r="L634" s="103"/>
    </row>
    <row r="635" spans="1:12" s="104" customFormat="1" ht="12.75">
      <c r="A635" s="97"/>
      <c r="B635" s="98"/>
      <c r="C635" s="99"/>
      <c r="D635" s="100"/>
      <c r="E635" s="99"/>
      <c r="F635" s="101"/>
      <c r="G635" s="101"/>
      <c r="H635" s="102"/>
      <c r="I635" s="102"/>
      <c r="J635" s="102"/>
      <c r="K635" s="103"/>
      <c r="L635" s="103"/>
    </row>
    <row r="636" spans="1:12" s="104" customFormat="1" ht="12.75">
      <c r="A636" s="97"/>
      <c r="B636" s="98"/>
      <c r="C636" s="99"/>
      <c r="D636" s="100"/>
      <c r="E636" s="99"/>
      <c r="F636" s="101"/>
      <c r="G636" s="101"/>
      <c r="H636" s="102"/>
      <c r="I636" s="102"/>
      <c r="J636" s="102"/>
      <c r="K636" s="103"/>
      <c r="L636" s="103"/>
    </row>
    <row r="637" spans="1:12" s="104" customFormat="1" ht="12.75">
      <c r="A637" s="97"/>
      <c r="B637" s="98"/>
      <c r="C637" s="99"/>
      <c r="D637" s="100"/>
      <c r="E637" s="99"/>
      <c r="F637" s="101"/>
      <c r="G637" s="101"/>
      <c r="H637" s="102"/>
      <c r="I637" s="102"/>
      <c r="J637" s="102"/>
      <c r="K637" s="103"/>
      <c r="L637" s="103"/>
    </row>
    <row r="638" spans="1:12" s="104" customFormat="1" ht="12.75">
      <c r="A638" s="97"/>
      <c r="B638" s="98"/>
      <c r="C638" s="99"/>
      <c r="D638" s="100"/>
      <c r="E638" s="99"/>
      <c r="F638" s="101"/>
      <c r="G638" s="101"/>
      <c r="H638" s="102"/>
      <c r="I638" s="102"/>
      <c r="J638" s="102"/>
      <c r="K638" s="103"/>
      <c r="L638" s="103"/>
    </row>
    <row r="639" spans="1:12" s="104" customFormat="1" ht="12.75">
      <c r="A639" s="97"/>
      <c r="B639" s="98"/>
      <c r="C639" s="99"/>
      <c r="D639" s="100"/>
      <c r="E639" s="99"/>
      <c r="F639" s="101"/>
      <c r="G639" s="101"/>
      <c r="H639" s="102"/>
      <c r="I639" s="102"/>
      <c r="J639" s="102"/>
      <c r="K639" s="103"/>
      <c r="L639" s="103"/>
    </row>
    <row r="640" spans="1:12" s="104" customFormat="1" ht="12.75">
      <c r="A640" s="97"/>
      <c r="B640" s="98"/>
      <c r="C640" s="99"/>
      <c r="D640" s="100"/>
      <c r="E640" s="99"/>
      <c r="F640" s="101"/>
      <c r="G640" s="101"/>
      <c r="H640" s="102"/>
      <c r="I640" s="102"/>
      <c r="J640" s="102"/>
      <c r="K640" s="103"/>
      <c r="L640" s="103"/>
    </row>
    <row r="641" spans="1:12" s="104" customFormat="1" ht="12.75">
      <c r="A641" s="97"/>
      <c r="B641" s="98"/>
      <c r="C641" s="99"/>
      <c r="D641" s="100"/>
      <c r="E641" s="99"/>
      <c r="F641" s="101"/>
      <c r="G641" s="101"/>
      <c r="H641" s="102"/>
      <c r="I641" s="102"/>
      <c r="J641" s="102"/>
      <c r="K641" s="103"/>
      <c r="L641" s="103"/>
    </row>
    <row r="642" spans="1:12" s="104" customFormat="1" ht="12.75">
      <c r="A642" s="97"/>
      <c r="B642" s="98"/>
      <c r="C642" s="99"/>
      <c r="D642" s="100"/>
      <c r="E642" s="99"/>
      <c r="F642" s="101"/>
      <c r="G642" s="101"/>
      <c r="H642" s="102"/>
      <c r="I642" s="102"/>
      <c r="J642" s="102"/>
      <c r="K642" s="103"/>
      <c r="L642" s="103"/>
    </row>
    <row r="643" spans="1:12" s="104" customFormat="1" ht="12.75">
      <c r="A643" s="97"/>
      <c r="B643" s="98"/>
      <c r="C643" s="99"/>
      <c r="D643" s="100"/>
      <c r="E643" s="99"/>
      <c r="F643" s="101"/>
      <c r="G643" s="101"/>
      <c r="H643" s="102"/>
      <c r="I643" s="102"/>
      <c r="J643" s="102"/>
      <c r="K643" s="103"/>
      <c r="L643" s="103"/>
    </row>
    <row r="644" spans="1:12" s="104" customFormat="1" ht="12.75">
      <c r="A644" s="97"/>
      <c r="B644" s="98"/>
      <c r="C644" s="99"/>
      <c r="D644" s="100"/>
      <c r="E644" s="99"/>
      <c r="F644" s="101"/>
      <c r="G644" s="101"/>
      <c r="H644" s="102"/>
      <c r="I644" s="102"/>
      <c r="J644" s="102"/>
      <c r="K644" s="103"/>
      <c r="L644" s="103"/>
    </row>
    <row r="645" spans="1:12" s="104" customFormat="1" ht="12.75">
      <c r="A645" s="97"/>
      <c r="B645" s="98"/>
      <c r="C645" s="99"/>
      <c r="D645" s="100"/>
      <c r="E645" s="99"/>
      <c r="F645" s="101"/>
      <c r="G645" s="101"/>
      <c r="H645" s="102"/>
      <c r="I645" s="102"/>
      <c r="J645" s="102"/>
      <c r="K645" s="103"/>
      <c r="L645" s="103"/>
    </row>
    <row r="646" spans="1:12" s="104" customFormat="1" ht="12.75">
      <c r="A646" s="97"/>
      <c r="B646" s="98"/>
      <c r="C646" s="99"/>
      <c r="D646" s="100"/>
      <c r="E646" s="99"/>
      <c r="F646" s="101"/>
      <c r="G646" s="101"/>
      <c r="H646" s="102"/>
      <c r="I646" s="102"/>
      <c r="J646" s="102"/>
      <c r="K646" s="103"/>
      <c r="L646" s="103"/>
    </row>
    <row r="647" spans="1:12" s="104" customFormat="1" ht="12.75">
      <c r="A647" s="97"/>
      <c r="B647" s="98"/>
      <c r="C647" s="99"/>
      <c r="D647" s="100"/>
      <c r="E647" s="99"/>
      <c r="F647" s="101"/>
      <c r="G647" s="101"/>
      <c r="H647" s="102"/>
      <c r="I647" s="102"/>
      <c r="J647" s="102"/>
      <c r="K647" s="103"/>
      <c r="L647" s="103"/>
    </row>
    <row r="648" spans="1:12" s="104" customFormat="1" ht="12.75">
      <c r="A648" s="97"/>
      <c r="B648" s="98"/>
      <c r="C648" s="99"/>
      <c r="D648" s="100"/>
      <c r="E648" s="99"/>
      <c r="F648" s="101"/>
      <c r="G648" s="101"/>
      <c r="H648" s="102"/>
      <c r="I648" s="102"/>
      <c r="J648" s="102"/>
      <c r="K648" s="103"/>
      <c r="L648" s="103"/>
    </row>
    <row r="649" spans="1:12" s="104" customFormat="1" ht="12.75">
      <c r="A649" s="97"/>
      <c r="B649" s="98"/>
      <c r="C649" s="99"/>
      <c r="D649" s="100"/>
      <c r="E649" s="99"/>
      <c r="F649" s="101"/>
      <c r="G649" s="101"/>
      <c r="H649" s="102"/>
      <c r="I649" s="102"/>
      <c r="J649" s="102"/>
      <c r="K649" s="103"/>
      <c r="L649" s="103"/>
    </row>
    <row r="650" spans="1:12" s="104" customFormat="1" ht="12.75">
      <c r="A650" s="97"/>
      <c r="B650" s="98"/>
      <c r="C650" s="99"/>
      <c r="D650" s="100"/>
      <c r="E650" s="99"/>
      <c r="F650" s="101"/>
      <c r="G650" s="101"/>
      <c r="H650" s="102"/>
      <c r="I650" s="102"/>
      <c r="J650" s="102"/>
      <c r="K650" s="103"/>
      <c r="L650" s="103"/>
    </row>
    <row r="651" spans="1:12" s="104" customFormat="1" ht="12.75">
      <c r="A651" s="97"/>
      <c r="B651" s="98"/>
      <c r="C651" s="99"/>
      <c r="D651" s="100"/>
      <c r="E651" s="99"/>
      <c r="F651" s="101"/>
      <c r="G651" s="101"/>
      <c r="H651" s="102"/>
      <c r="I651" s="102"/>
      <c r="J651" s="102"/>
      <c r="K651" s="103"/>
      <c r="L651" s="103"/>
    </row>
    <row r="652" spans="1:12" s="104" customFormat="1" ht="12.75">
      <c r="A652" s="97"/>
      <c r="B652" s="98"/>
      <c r="C652" s="99"/>
      <c r="D652" s="100"/>
      <c r="E652" s="99"/>
      <c r="F652" s="101"/>
      <c r="G652" s="101"/>
      <c r="H652" s="102"/>
      <c r="I652" s="102"/>
      <c r="J652" s="102"/>
      <c r="K652" s="103"/>
      <c r="L652" s="103"/>
    </row>
    <row r="653" spans="1:12" s="104" customFormat="1" ht="12.75">
      <c r="A653" s="97"/>
      <c r="B653" s="98"/>
      <c r="C653" s="99"/>
      <c r="D653" s="100"/>
      <c r="E653" s="99"/>
      <c r="F653" s="101"/>
      <c r="G653" s="101"/>
      <c r="H653" s="102"/>
      <c r="I653" s="102"/>
      <c r="J653" s="102"/>
      <c r="K653" s="103"/>
      <c r="L653" s="103"/>
    </row>
    <row r="654" spans="1:12" s="104" customFormat="1" ht="12.75">
      <c r="A654" s="97"/>
      <c r="B654" s="98"/>
      <c r="C654" s="99"/>
      <c r="D654" s="100"/>
      <c r="E654" s="99"/>
      <c r="F654" s="101"/>
      <c r="G654" s="101"/>
      <c r="H654" s="102"/>
      <c r="I654" s="102"/>
      <c r="J654" s="102"/>
      <c r="K654" s="103"/>
      <c r="L654" s="103"/>
    </row>
    <row r="655" spans="1:12" s="104" customFormat="1" ht="12.75">
      <c r="A655" s="97"/>
      <c r="B655" s="98"/>
      <c r="C655" s="99"/>
      <c r="D655" s="100"/>
      <c r="E655" s="99"/>
      <c r="F655" s="101"/>
      <c r="G655" s="101"/>
      <c r="H655" s="102"/>
      <c r="I655" s="102"/>
      <c r="J655" s="102"/>
      <c r="K655" s="103"/>
      <c r="L655" s="103"/>
    </row>
    <row r="656" spans="1:12" s="104" customFormat="1" ht="12.75">
      <c r="A656" s="97"/>
      <c r="B656" s="98"/>
      <c r="C656" s="99"/>
      <c r="D656" s="100"/>
      <c r="E656" s="99"/>
      <c r="F656" s="101"/>
      <c r="G656" s="101"/>
      <c r="H656" s="102"/>
      <c r="I656" s="102"/>
      <c r="J656" s="102"/>
      <c r="K656" s="103"/>
      <c r="L656" s="103"/>
    </row>
    <row r="657" spans="1:12" s="104" customFormat="1" ht="12.75">
      <c r="A657" s="97"/>
      <c r="B657" s="98"/>
      <c r="C657" s="99"/>
      <c r="D657" s="100"/>
      <c r="E657" s="99"/>
      <c r="F657" s="101"/>
      <c r="G657" s="101"/>
      <c r="H657" s="102"/>
      <c r="I657" s="102"/>
      <c r="J657" s="102"/>
      <c r="K657" s="103"/>
      <c r="L657" s="103"/>
    </row>
    <row r="658" spans="1:12" s="104" customFormat="1" ht="12.75">
      <c r="A658" s="97"/>
      <c r="B658" s="98"/>
      <c r="C658" s="99"/>
      <c r="D658" s="100"/>
      <c r="E658" s="99"/>
      <c r="F658" s="101"/>
      <c r="G658" s="101"/>
      <c r="H658" s="102"/>
      <c r="I658" s="102"/>
      <c r="J658" s="102"/>
      <c r="K658" s="103"/>
      <c r="L658" s="103"/>
    </row>
    <row r="659" spans="1:12" s="104" customFormat="1" ht="12.75">
      <c r="A659" s="97"/>
      <c r="B659" s="98"/>
      <c r="C659" s="99"/>
      <c r="D659" s="100"/>
      <c r="E659" s="99"/>
      <c r="F659" s="101"/>
      <c r="G659" s="101"/>
      <c r="H659" s="102"/>
      <c r="I659" s="102"/>
      <c r="J659" s="102"/>
      <c r="K659" s="103"/>
      <c r="L659" s="103"/>
    </row>
    <row r="660" spans="1:12" s="104" customFormat="1" ht="12.75">
      <c r="A660" s="97"/>
      <c r="B660" s="98"/>
      <c r="C660" s="99"/>
      <c r="D660" s="100"/>
      <c r="E660" s="99"/>
      <c r="F660" s="101"/>
      <c r="G660" s="101"/>
      <c r="H660" s="102"/>
      <c r="I660" s="102"/>
      <c r="J660" s="102"/>
      <c r="K660" s="103"/>
      <c r="L660" s="103"/>
    </row>
    <row r="661" spans="1:12" s="104" customFormat="1" ht="12.75">
      <c r="A661" s="97"/>
      <c r="B661" s="98"/>
      <c r="C661" s="99"/>
      <c r="D661" s="100"/>
      <c r="E661" s="99"/>
      <c r="F661" s="101"/>
      <c r="G661" s="101"/>
      <c r="H661" s="102"/>
      <c r="I661" s="102"/>
      <c r="J661" s="102"/>
      <c r="K661" s="103"/>
      <c r="L661" s="103"/>
    </row>
    <row r="662" spans="1:12" s="104" customFormat="1" ht="12.75">
      <c r="A662" s="97"/>
      <c r="B662" s="98"/>
      <c r="C662" s="99"/>
      <c r="D662" s="100"/>
      <c r="E662" s="99"/>
      <c r="F662" s="101"/>
      <c r="G662" s="101"/>
      <c r="H662" s="102"/>
      <c r="I662" s="102"/>
      <c r="J662" s="102"/>
      <c r="K662" s="103"/>
      <c r="L662" s="103"/>
    </row>
    <row r="663" spans="1:12" s="104" customFormat="1" ht="12.75">
      <c r="A663" s="97"/>
      <c r="B663" s="98"/>
      <c r="C663" s="99"/>
      <c r="D663" s="100"/>
      <c r="E663" s="99"/>
      <c r="F663" s="101"/>
      <c r="G663" s="101"/>
      <c r="H663" s="102"/>
      <c r="I663" s="102"/>
      <c r="J663" s="102"/>
      <c r="K663" s="103"/>
      <c r="L663" s="103"/>
    </row>
    <row r="664" spans="1:12" s="104" customFormat="1" ht="12.75">
      <c r="A664" s="97"/>
      <c r="B664" s="98"/>
      <c r="C664" s="99"/>
      <c r="D664" s="100"/>
      <c r="E664" s="99"/>
      <c r="F664" s="101"/>
      <c r="G664" s="101"/>
      <c r="H664" s="102"/>
      <c r="I664" s="102"/>
      <c r="J664" s="102"/>
      <c r="K664" s="103"/>
      <c r="L664" s="103"/>
    </row>
    <row r="665" spans="1:12" s="104" customFormat="1" ht="12.75">
      <c r="A665" s="97"/>
      <c r="B665" s="98"/>
      <c r="C665" s="99"/>
      <c r="D665" s="100"/>
      <c r="E665" s="99"/>
      <c r="F665" s="101"/>
      <c r="G665" s="101"/>
      <c r="H665" s="102"/>
      <c r="I665" s="102"/>
      <c r="J665" s="102"/>
      <c r="K665" s="103"/>
      <c r="L665" s="103"/>
    </row>
    <row r="666" spans="1:12" s="104" customFormat="1" ht="12.75">
      <c r="A666" s="97"/>
      <c r="B666" s="98"/>
      <c r="C666" s="99"/>
      <c r="D666" s="100"/>
      <c r="E666" s="99"/>
      <c r="F666" s="101"/>
      <c r="G666" s="101"/>
      <c r="H666" s="102"/>
      <c r="I666" s="102"/>
      <c r="J666" s="102"/>
      <c r="K666" s="103"/>
      <c r="L666" s="103"/>
    </row>
    <row r="667" spans="1:12" s="104" customFormat="1" ht="12.75">
      <c r="A667" s="97"/>
      <c r="B667" s="98"/>
      <c r="C667" s="99"/>
      <c r="D667" s="100"/>
      <c r="E667" s="99"/>
      <c r="F667" s="101"/>
      <c r="G667" s="101"/>
      <c r="H667" s="102"/>
      <c r="I667" s="102"/>
      <c r="J667" s="102"/>
      <c r="K667" s="103"/>
      <c r="L667" s="103"/>
    </row>
    <row r="668" spans="1:12" s="104" customFormat="1" ht="12.75">
      <c r="A668" s="97"/>
      <c r="B668" s="98"/>
      <c r="C668" s="99"/>
      <c r="D668" s="100"/>
      <c r="E668" s="99"/>
      <c r="F668" s="101"/>
      <c r="G668" s="101"/>
      <c r="H668" s="102"/>
      <c r="I668" s="102"/>
      <c r="J668" s="102"/>
      <c r="K668" s="103"/>
      <c r="L668" s="103"/>
    </row>
    <row r="669" spans="1:12" s="104" customFormat="1" ht="12.75">
      <c r="A669" s="97"/>
      <c r="B669" s="98"/>
      <c r="C669" s="99"/>
      <c r="D669" s="100"/>
      <c r="E669" s="99"/>
      <c r="F669" s="101"/>
      <c r="G669" s="101"/>
      <c r="H669" s="102"/>
      <c r="I669" s="102"/>
      <c r="J669" s="102"/>
      <c r="K669" s="103"/>
      <c r="L669" s="103"/>
    </row>
    <row r="670" spans="1:12" s="104" customFormat="1" ht="12.75">
      <c r="A670" s="97"/>
      <c r="B670" s="98"/>
      <c r="C670" s="99"/>
      <c r="D670" s="100"/>
      <c r="E670" s="99"/>
      <c r="F670" s="101"/>
      <c r="G670" s="101"/>
      <c r="H670" s="102"/>
      <c r="I670" s="102"/>
      <c r="J670" s="102"/>
      <c r="K670" s="103"/>
      <c r="L670" s="103"/>
    </row>
    <row r="671" spans="1:12" s="104" customFormat="1" ht="12.75">
      <c r="A671" s="97"/>
      <c r="B671" s="98"/>
      <c r="C671" s="99"/>
      <c r="D671" s="100"/>
      <c r="E671" s="99"/>
      <c r="F671" s="101"/>
      <c r="G671" s="101"/>
      <c r="H671" s="102"/>
      <c r="I671" s="102"/>
      <c r="J671" s="102"/>
      <c r="K671" s="103"/>
      <c r="L671" s="103"/>
    </row>
    <row r="672" spans="1:12" s="104" customFormat="1" ht="12.75">
      <c r="A672" s="97"/>
      <c r="B672" s="98"/>
      <c r="C672" s="99"/>
      <c r="D672" s="100"/>
      <c r="E672" s="99"/>
      <c r="F672" s="101"/>
      <c r="G672" s="101"/>
      <c r="H672" s="102"/>
      <c r="I672" s="102"/>
      <c r="J672" s="102"/>
      <c r="K672" s="103"/>
      <c r="L672" s="103"/>
    </row>
    <row r="673" spans="1:12" s="104" customFormat="1" ht="12.75">
      <c r="A673" s="97"/>
      <c r="B673" s="98"/>
      <c r="C673" s="99"/>
      <c r="D673" s="100"/>
      <c r="E673" s="99"/>
      <c r="F673" s="101"/>
      <c r="G673" s="101"/>
      <c r="H673" s="102"/>
      <c r="I673" s="102"/>
      <c r="J673" s="102"/>
      <c r="K673" s="103"/>
      <c r="L673" s="103"/>
    </row>
    <row r="674" spans="1:12" s="104" customFormat="1" ht="12.75">
      <c r="A674" s="97"/>
      <c r="B674" s="98"/>
      <c r="C674" s="99"/>
      <c r="D674" s="100"/>
      <c r="E674" s="99"/>
      <c r="F674" s="101"/>
      <c r="G674" s="101"/>
      <c r="H674" s="102"/>
      <c r="I674" s="102"/>
      <c r="J674" s="102"/>
      <c r="K674" s="103"/>
      <c r="L674" s="103"/>
    </row>
    <row r="675" spans="1:12" s="104" customFormat="1" ht="12.75">
      <c r="A675" s="97"/>
      <c r="B675" s="98"/>
      <c r="C675" s="99"/>
      <c r="D675" s="100"/>
      <c r="E675" s="99"/>
      <c r="F675" s="101"/>
      <c r="G675" s="101"/>
      <c r="H675" s="102"/>
      <c r="I675" s="102"/>
      <c r="J675" s="102"/>
      <c r="K675" s="103"/>
      <c r="L675" s="103"/>
    </row>
    <row r="676" spans="1:12" s="104" customFormat="1" ht="12.75">
      <c r="A676" s="97"/>
      <c r="B676" s="98"/>
      <c r="C676" s="99"/>
      <c r="D676" s="100"/>
      <c r="E676" s="99"/>
      <c r="F676" s="101"/>
      <c r="G676" s="101"/>
      <c r="H676" s="102"/>
      <c r="I676" s="102"/>
      <c r="J676" s="102"/>
      <c r="K676" s="103"/>
      <c r="L676" s="103"/>
    </row>
    <row r="677" spans="1:12" s="104" customFormat="1" ht="12.75">
      <c r="A677" s="97"/>
      <c r="B677" s="98"/>
      <c r="C677" s="99"/>
      <c r="D677" s="100"/>
      <c r="E677" s="99"/>
      <c r="F677" s="101"/>
      <c r="G677" s="101"/>
      <c r="H677" s="102"/>
      <c r="I677" s="102"/>
      <c r="J677" s="102"/>
      <c r="K677" s="103"/>
      <c r="L677" s="103"/>
    </row>
    <row r="678" spans="1:12" s="104" customFormat="1" ht="12.75">
      <c r="A678" s="97"/>
      <c r="B678" s="98"/>
      <c r="C678" s="99"/>
      <c r="D678" s="100"/>
      <c r="E678" s="99"/>
      <c r="F678" s="101"/>
      <c r="G678" s="101"/>
      <c r="H678" s="102"/>
      <c r="I678" s="102"/>
      <c r="J678" s="102"/>
      <c r="K678" s="103"/>
      <c r="L678" s="103"/>
    </row>
    <row r="679" spans="1:12" s="104" customFormat="1" ht="12.75">
      <c r="A679" s="97"/>
      <c r="B679" s="98"/>
      <c r="C679" s="99"/>
      <c r="D679" s="100"/>
      <c r="E679" s="99"/>
      <c r="F679" s="101"/>
      <c r="G679" s="101"/>
      <c r="H679" s="102"/>
      <c r="I679" s="102"/>
      <c r="J679" s="102"/>
      <c r="K679" s="103"/>
      <c r="L679" s="103"/>
    </row>
    <row r="680" spans="1:12" s="104" customFormat="1" ht="12.75">
      <c r="A680" s="97"/>
      <c r="B680" s="98"/>
      <c r="C680" s="99"/>
      <c r="D680" s="100"/>
      <c r="E680" s="99"/>
      <c r="F680" s="101"/>
      <c r="G680" s="101"/>
      <c r="H680" s="102"/>
      <c r="I680" s="102"/>
      <c r="J680" s="102"/>
      <c r="K680" s="103"/>
      <c r="L680" s="103"/>
    </row>
    <row r="681" spans="1:12" s="104" customFormat="1" ht="12.75">
      <c r="A681" s="97"/>
      <c r="B681" s="98"/>
      <c r="C681" s="99"/>
      <c r="D681" s="100"/>
      <c r="E681" s="99"/>
      <c r="F681" s="101"/>
      <c r="G681" s="101"/>
      <c r="H681" s="102"/>
      <c r="I681" s="102"/>
      <c r="J681" s="102"/>
      <c r="K681" s="103"/>
      <c r="L681" s="103"/>
    </row>
    <row r="682" spans="1:12" s="104" customFormat="1" ht="12.75">
      <c r="A682" s="97"/>
      <c r="B682" s="98"/>
      <c r="C682" s="99"/>
      <c r="D682" s="100"/>
      <c r="E682" s="99"/>
      <c r="F682" s="101"/>
      <c r="G682" s="101"/>
      <c r="H682" s="102"/>
      <c r="I682" s="102"/>
      <c r="J682" s="102"/>
      <c r="K682" s="103"/>
      <c r="L682" s="103"/>
    </row>
    <row r="683" spans="1:12" s="104" customFormat="1" ht="12.75">
      <c r="A683" s="97"/>
      <c r="B683" s="98"/>
      <c r="C683" s="99"/>
      <c r="D683" s="100"/>
      <c r="E683" s="99"/>
      <c r="F683" s="101"/>
      <c r="G683" s="101"/>
      <c r="H683" s="102"/>
      <c r="I683" s="102"/>
      <c r="J683" s="102"/>
      <c r="K683" s="103"/>
      <c r="L683" s="103"/>
    </row>
    <row r="684" spans="1:12" s="104" customFormat="1" ht="12.75">
      <c r="A684" s="97"/>
      <c r="B684" s="98"/>
      <c r="C684" s="99"/>
      <c r="D684" s="100"/>
      <c r="E684" s="99"/>
      <c r="F684" s="101"/>
      <c r="G684" s="101"/>
      <c r="H684" s="102"/>
      <c r="I684" s="102"/>
      <c r="J684" s="102"/>
      <c r="K684" s="103"/>
      <c r="L684" s="103"/>
    </row>
    <row r="685" spans="1:12" s="104" customFormat="1" ht="12.75">
      <c r="A685" s="97"/>
      <c r="B685" s="98"/>
      <c r="C685" s="99"/>
      <c r="D685" s="100"/>
      <c r="E685" s="99"/>
      <c r="F685" s="101"/>
      <c r="G685" s="101"/>
      <c r="H685" s="102"/>
      <c r="I685" s="102"/>
      <c r="J685" s="102"/>
      <c r="K685" s="103"/>
      <c r="L685" s="103"/>
    </row>
    <row r="686" spans="1:12" s="104" customFormat="1" ht="12.75">
      <c r="A686" s="97"/>
      <c r="B686" s="98"/>
      <c r="C686" s="99"/>
      <c r="D686" s="100"/>
      <c r="E686" s="99"/>
      <c r="F686" s="101"/>
      <c r="G686" s="101"/>
      <c r="H686" s="102"/>
      <c r="I686" s="102"/>
      <c r="J686" s="102"/>
      <c r="K686" s="103"/>
      <c r="L686" s="103"/>
    </row>
    <row r="687" spans="1:12" s="104" customFormat="1" ht="12.75">
      <c r="A687" s="97"/>
      <c r="B687" s="98"/>
      <c r="C687" s="99"/>
      <c r="D687" s="100"/>
      <c r="E687" s="99"/>
      <c r="F687" s="101"/>
      <c r="G687" s="101"/>
      <c r="H687" s="102"/>
      <c r="I687" s="102"/>
      <c r="J687" s="102"/>
      <c r="K687" s="103"/>
      <c r="L687" s="103"/>
    </row>
    <row r="688" spans="1:12" s="104" customFormat="1" ht="12.75">
      <c r="A688" s="97"/>
      <c r="B688" s="98"/>
      <c r="C688" s="99"/>
      <c r="D688" s="100"/>
      <c r="E688" s="99"/>
      <c r="F688" s="101"/>
      <c r="G688" s="101"/>
      <c r="H688" s="102"/>
      <c r="I688" s="102"/>
      <c r="J688" s="102"/>
      <c r="K688" s="103"/>
      <c r="L688" s="103"/>
    </row>
    <row r="689" spans="1:12" s="104" customFormat="1" ht="12.75">
      <c r="A689" s="97"/>
      <c r="B689" s="98"/>
      <c r="C689" s="99"/>
      <c r="D689" s="100"/>
      <c r="E689" s="99"/>
      <c r="F689" s="101"/>
      <c r="G689" s="101"/>
      <c r="H689" s="102"/>
      <c r="I689" s="102"/>
      <c r="J689" s="102"/>
      <c r="K689" s="103"/>
      <c r="L689" s="103"/>
    </row>
    <row r="690" spans="1:12" s="104" customFormat="1" ht="12.75">
      <c r="A690" s="97"/>
      <c r="B690" s="98"/>
      <c r="C690" s="99"/>
      <c r="D690" s="100"/>
      <c r="E690" s="99"/>
      <c r="F690" s="101"/>
      <c r="G690" s="101"/>
      <c r="H690" s="102"/>
      <c r="I690" s="102"/>
      <c r="J690" s="102"/>
      <c r="K690" s="103"/>
      <c r="L690" s="103"/>
    </row>
    <row r="691" spans="1:12" s="104" customFormat="1" ht="12.75">
      <c r="A691" s="97"/>
      <c r="B691" s="98"/>
      <c r="C691" s="99"/>
      <c r="D691" s="100"/>
      <c r="E691" s="99"/>
      <c r="F691" s="101"/>
      <c r="G691" s="101"/>
      <c r="H691" s="102"/>
      <c r="I691" s="102"/>
      <c r="J691" s="102"/>
      <c r="K691" s="103"/>
      <c r="L691" s="103"/>
    </row>
    <row r="692" spans="1:12" s="104" customFormat="1" ht="12.75">
      <c r="A692" s="97"/>
      <c r="B692" s="98"/>
      <c r="C692" s="99"/>
      <c r="D692" s="100"/>
      <c r="E692" s="99"/>
      <c r="F692" s="101"/>
      <c r="G692" s="101"/>
      <c r="H692" s="102"/>
      <c r="I692" s="102"/>
      <c r="J692" s="102"/>
      <c r="K692" s="103"/>
      <c r="L692" s="103"/>
    </row>
    <row r="693" spans="1:12" s="104" customFormat="1" ht="12.75">
      <c r="A693" s="97"/>
      <c r="B693" s="98"/>
      <c r="C693" s="99"/>
      <c r="D693" s="100"/>
      <c r="E693" s="99"/>
      <c r="F693" s="101"/>
      <c r="G693" s="101"/>
      <c r="H693" s="102"/>
      <c r="I693" s="102"/>
      <c r="J693" s="102"/>
      <c r="K693" s="103"/>
      <c r="L693" s="103"/>
    </row>
    <row r="694" spans="1:12" s="104" customFormat="1" ht="12.75">
      <c r="A694" s="97"/>
      <c r="B694" s="98"/>
      <c r="C694" s="99"/>
      <c r="D694" s="100"/>
      <c r="E694" s="99"/>
      <c r="F694" s="101"/>
      <c r="G694" s="101"/>
      <c r="H694" s="102"/>
      <c r="I694" s="102"/>
      <c r="J694" s="102"/>
      <c r="K694" s="103"/>
      <c r="L694" s="103"/>
    </row>
    <row r="695" spans="1:12" s="104" customFormat="1" ht="12.75">
      <c r="A695" s="97"/>
      <c r="B695" s="98"/>
      <c r="C695" s="99"/>
      <c r="D695" s="100"/>
      <c r="E695" s="99"/>
      <c r="F695" s="101"/>
      <c r="G695" s="101"/>
      <c r="H695" s="102"/>
      <c r="I695" s="102"/>
      <c r="J695" s="102"/>
      <c r="K695" s="103"/>
      <c r="L695" s="103"/>
    </row>
    <row r="696" spans="1:12" s="104" customFormat="1" ht="12.75">
      <c r="A696" s="97"/>
      <c r="B696" s="98"/>
      <c r="C696" s="99"/>
      <c r="D696" s="100"/>
      <c r="E696" s="99"/>
      <c r="F696" s="101"/>
      <c r="G696" s="101"/>
      <c r="H696" s="102"/>
      <c r="I696" s="102"/>
      <c r="J696" s="102"/>
      <c r="K696" s="103"/>
      <c r="L696" s="103"/>
    </row>
    <row r="697" spans="1:12" s="104" customFormat="1" ht="12.75">
      <c r="A697" s="97"/>
      <c r="B697" s="98"/>
      <c r="C697" s="99"/>
      <c r="D697" s="100"/>
      <c r="E697" s="99"/>
      <c r="F697" s="101"/>
      <c r="G697" s="101"/>
      <c r="H697" s="102"/>
      <c r="I697" s="102"/>
      <c r="J697" s="102"/>
      <c r="K697" s="103"/>
      <c r="L697" s="103"/>
    </row>
    <row r="698" spans="1:12" s="104" customFormat="1" ht="12.75">
      <c r="A698" s="97"/>
      <c r="B698" s="98"/>
      <c r="C698" s="99"/>
      <c r="D698" s="100"/>
      <c r="E698" s="99"/>
      <c r="F698" s="101"/>
      <c r="G698" s="101"/>
      <c r="H698" s="102"/>
      <c r="I698" s="102"/>
      <c r="J698" s="102"/>
      <c r="K698" s="103"/>
      <c r="L698" s="103"/>
    </row>
    <row r="699" spans="1:12" s="104" customFormat="1" ht="12.75">
      <c r="A699" s="97"/>
      <c r="B699" s="98"/>
      <c r="C699" s="99"/>
      <c r="D699" s="100"/>
      <c r="E699" s="99"/>
      <c r="F699" s="101"/>
      <c r="G699" s="101"/>
      <c r="H699" s="102"/>
      <c r="I699" s="102"/>
      <c r="J699" s="102"/>
      <c r="K699" s="103"/>
      <c r="L699" s="103"/>
    </row>
    <row r="700" spans="1:12" s="104" customFormat="1" ht="12.75">
      <c r="A700" s="97"/>
      <c r="B700" s="98"/>
      <c r="C700" s="99"/>
      <c r="D700" s="100"/>
      <c r="E700" s="99"/>
      <c r="F700" s="101"/>
      <c r="G700" s="101"/>
      <c r="H700" s="102"/>
      <c r="I700" s="102"/>
      <c r="J700" s="102"/>
      <c r="K700" s="103"/>
      <c r="L700" s="103"/>
    </row>
    <row r="701" spans="1:12" s="104" customFormat="1" ht="12.75">
      <c r="A701" s="97"/>
      <c r="B701" s="98"/>
      <c r="C701" s="99"/>
      <c r="D701" s="100"/>
      <c r="E701" s="99"/>
      <c r="F701" s="101"/>
      <c r="G701" s="101"/>
      <c r="H701" s="102"/>
      <c r="I701" s="102"/>
      <c r="J701" s="102"/>
      <c r="K701" s="103"/>
      <c r="L701" s="103"/>
    </row>
    <row r="702" spans="1:12" s="104" customFormat="1" ht="12.75">
      <c r="A702" s="97"/>
      <c r="B702" s="98"/>
      <c r="C702" s="99"/>
      <c r="D702" s="100"/>
      <c r="E702" s="99"/>
      <c r="F702" s="101"/>
      <c r="G702" s="101"/>
      <c r="H702" s="102"/>
      <c r="I702" s="102"/>
      <c r="J702" s="102"/>
      <c r="K702" s="103"/>
      <c r="L702" s="103"/>
    </row>
    <row r="703" spans="1:12" s="104" customFormat="1" ht="12.75">
      <c r="A703" s="97"/>
      <c r="B703" s="98"/>
      <c r="C703" s="99"/>
      <c r="D703" s="100"/>
      <c r="E703" s="99"/>
      <c r="F703" s="101"/>
      <c r="G703" s="101"/>
      <c r="H703" s="102"/>
      <c r="I703" s="102"/>
      <c r="J703" s="102"/>
      <c r="K703" s="103"/>
      <c r="L703" s="103"/>
    </row>
    <row r="704" spans="1:12" s="104" customFormat="1" ht="12.75">
      <c r="A704" s="97"/>
      <c r="B704" s="98"/>
      <c r="C704" s="99"/>
      <c r="D704" s="100"/>
      <c r="E704" s="99"/>
      <c r="F704" s="101"/>
      <c r="G704" s="101"/>
      <c r="H704" s="102"/>
      <c r="I704" s="102"/>
      <c r="J704" s="102"/>
      <c r="K704" s="103"/>
      <c r="L704" s="103"/>
    </row>
    <row r="705" spans="1:12" s="104" customFormat="1" ht="12.75">
      <c r="A705" s="97"/>
      <c r="B705" s="98"/>
      <c r="C705" s="99"/>
      <c r="D705" s="100"/>
      <c r="E705" s="99"/>
      <c r="F705" s="101"/>
      <c r="G705" s="101"/>
      <c r="H705" s="102"/>
      <c r="I705" s="102"/>
      <c r="J705" s="102"/>
      <c r="K705" s="103"/>
      <c r="L705" s="103"/>
    </row>
    <row r="706" spans="1:12" s="104" customFormat="1" ht="12.75">
      <c r="A706" s="97"/>
      <c r="B706" s="98"/>
      <c r="C706" s="99"/>
      <c r="D706" s="100"/>
      <c r="E706" s="99"/>
      <c r="F706" s="101"/>
      <c r="G706" s="101"/>
      <c r="H706" s="102"/>
      <c r="I706" s="102"/>
      <c r="J706" s="102"/>
      <c r="K706" s="103"/>
      <c r="L706" s="103"/>
    </row>
    <row r="707" spans="1:12" s="104" customFormat="1" ht="12.75">
      <c r="A707" s="97"/>
      <c r="B707" s="98"/>
      <c r="C707" s="99"/>
      <c r="D707" s="100"/>
      <c r="E707" s="99"/>
      <c r="F707" s="101"/>
      <c r="G707" s="101"/>
      <c r="H707" s="102"/>
      <c r="I707" s="102"/>
      <c r="J707" s="102"/>
      <c r="K707" s="103"/>
      <c r="L707" s="103"/>
    </row>
    <row r="708" spans="1:12" s="104" customFormat="1" ht="12.75">
      <c r="A708" s="97"/>
      <c r="B708" s="98"/>
      <c r="C708" s="99"/>
      <c r="D708" s="100"/>
      <c r="E708" s="99"/>
      <c r="F708" s="101"/>
      <c r="G708" s="101"/>
      <c r="H708" s="102"/>
      <c r="I708" s="102"/>
      <c r="J708" s="102"/>
      <c r="K708" s="103"/>
      <c r="L708" s="103"/>
    </row>
    <row r="709" spans="1:12" s="104" customFormat="1" ht="12.75">
      <c r="A709" s="97"/>
      <c r="B709" s="98"/>
      <c r="C709" s="99"/>
      <c r="D709" s="100"/>
      <c r="E709" s="99"/>
      <c r="F709" s="101"/>
      <c r="G709" s="101"/>
      <c r="H709" s="102"/>
      <c r="I709" s="102"/>
      <c r="J709" s="102"/>
      <c r="K709" s="103"/>
      <c r="L709" s="103"/>
    </row>
    <row r="710" spans="1:12" s="104" customFormat="1" ht="12.75">
      <c r="A710" s="97"/>
      <c r="B710" s="98"/>
      <c r="C710" s="99"/>
      <c r="D710" s="100"/>
      <c r="E710" s="99"/>
      <c r="F710" s="101"/>
      <c r="G710" s="101"/>
      <c r="H710" s="102"/>
      <c r="I710" s="102"/>
      <c r="J710" s="102"/>
      <c r="K710" s="103"/>
      <c r="L710" s="103"/>
    </row>
    <row r="711" spans="1:12" s="104" customFormat="1" ht="12.75">
      <c r="A711" s="97"/>
      <c r="B711" s="98"/>
      <c r="C711" s="99"/>
      <c r="D711" s="100"/>
      <c r="E711" s="99"/>
      <c r="F711" s="101"/>
      <c r="G711" s="101"/>
      <c r="H711" s="102"/>
      <c r="I711" s="102"/>
      <c r="J711" s="102"/>
      <c r="K711" s="103"/>
      <c r="L711" s="103"/>
    </row>
    <row r="712" spans="1:12" s="104" customFormat="1" ht="12.75">
      <c r="A712" s="97"/>
      <c r="B712" s="98"/>
      <c r="C712" s="99"/>
      <c r="D712" s="100"/>
      <c r="E712" s="99"/>
      <c r="F712" s="101"/>
      <c r="G712" s="101"/>
      <c r="H712" s="102"/>
      <c r="I712" s="102"/>
      <c r="J712" s="102"/>
      <c r="K712" s="103"/>
      <c r="L712" s="103"/>
    </row>
    <row r="713" spans="1:12" s="104" customFormat="1" ht="12.75">
      <c r="A713" s="97"/>
      <c r="B713" s="98"/>
      <c r="C713" s="99"/>
      <c r="D713" s="100"/>
      <c r="E713" s="99"/>
      <c r="F713" s="101"/>
      <c r="G713" s="101"/>
      <c r="H713" s="102"/>
      <c r="I713" s="102"/>
      <c r="J713" s="102"/>
      <c r="K713" s="103"/>
      <c r="L713" s="103"/>
    </row>
    <row r="714" spans="1:12" s="104" customFormat="1" ht="12.75">
      <c r="A714" s="97"/>
      <c r="B714" s="98"/>
      <c r="C714" s="99"/>
      <c r="D714" s="100"/>
      <c r="E714" s="99"/>
      <c r="F714" s="101"/>
      <c r="G714" s="101"/>
      <c r="H714" s="102"/>
      <c r="I714" s="102"/>
      <c r="J714" s="102"/>
      <c r="K714" s="103"/>
      <c r="L714" s="103"/>
    </row>
    <row r="715" spans="1:12" s="104" customFormat="1" ht="12.75">
      <c r="A715" s="97"/>
      <c r="B715" s="98"/>
      <c r="C715" s="99"/>
      <c r="D715" s="100"/>
      <c r="E715" s="99"/>
      <c r="F715" s="101"/>
      <c r="G715" s="101"/>
      <c r="H715" s="102"/>
      <c r="I715" s="102"/>
      <c r="J715" s="102"/>
      <c r="K715" s="103"/>
      <c r="L715" s="103"/>
    </row>
    <row r="716" spans="1:12" s="104" customFormat="1" ht="12.75">
      <c r="A716" s="97"/>
      <c r="B716" s="98"/>
      <c r="C716" s="99"/>
      <c r="D716" s="100"/>
      <c r="E716" s="99"/>
      <c r="F716" s="101"/>
      <c r="G716" s="101"/>
      <c r="H716" s="102"/>
      <c r="I716" s="102"/>
      <c r="J716" s="102"/>
      <c r="K716" s="103"/>
      <c r="L716" s="103"/>
    </row>
    <row r="717" spans="1:12" s="104" customFormat="1" ht="12.75">
      <c r="A717" s="97"/>
      <c r="B717" s="98"/>
      <c r="C717" s="99"/>
      <c r="D717" s="100"/>
      <c r="E717" s="99"/>
      <c r="F717" s="101"/>
      <c r="G717" s="101"/>
      <c r="H717" s="102"/>
      <c r="I717" s="102"/>
      <c r="J717" s="102"/>
      <c r="K717" s="103"/>
      <c r="L717" s="103"/>
    </row>
    <row r="718" spans="1:12" s="104" customFormat="1" ht="12.75">
      <c r="A718" s="97"/>
      <c r="B718" s="98"/>
      <c r="C718" s="99"/>
      <c r="D718" s="100"/>
      <c r="E718" s="99"/>
      <c r="F718" s="101"/>
      <c r="G718" s="101"/>
      <c r="H718" s="102"/>
      <c r="I718" s="102"/>
      <c r="J718" s="102"/>
      <c r="K718" s="103"/>
      <c r="L718" s="103"/>
    </row>
    <row r="719" spans="1:12" s="104" customFormat="1" ht="12.75">
      <c r="A719" s="97"/>
      <c r="B719" s="98"/>
      <c r="C719" s="99"/>
      <c r="D719" s="100"/>
      <c r="E719" s="99"/>
      <c r="F719" s="101"/>
      <c r="G719" s="101"/>
      <c r="H719" s="102"/>
      <c r="I719" s="102"/>
      <c r="J719" s="102"/>
      <c r="K719" s="103"/>
      <c r="L719" s="103"/>
    </row>
    <row r="720" spans="1:12" s="104" customFormat="1" ht="12.75">
      <c r="A720" s="97"/>
      <c r="B720" s="98"/>
      <c r="C720" s="99"/>
      <c r="D720" s="100"/>
      <c r="E720" s="99"/>
      <c r="F720" s="101"/>
      <c r="G720" s="101"/>
      <c r="H720" s="102"/>
      <c r="I720" s="102"/>
      <c r="J720" s="102"/>
      <c r="K720" s="103"/>
      <c r="L720" s="103"/>
    </row>
    <row r="721" spans="1:12" s="104" customFormat="1" ht="12.75">
      <c r="A721" s="97"/>
      <c r="B721" s="98"/>
      <c r="C721" s="99"/>
      <c r="D721" s="100"/>
      <c r="E721" s="99"/>
      <c r="F721" s="101"/>
      <c r="G721" s="101"/>
      <c r="H721" s="102"/>
      <c r="I721" s="102"/>
      <c r="J721" s="102"/>
      <c r="K721" s="103"/>
      <c r="L721" s="103"/>
    </row>
    <row r="722" spans="1:12" s="104" customFormat="1" ht="12.75">
      <c r="A722" s="97"/>
      <c r="B722" s="98"/>
      <c r="C722" s="99"/>
      <c r="D722" s="100"/>
      <c r="E722" s="99"/>
      <c r="F722" s="101"/>
      <c r="G722" s="101"/>
      <c r="H722" s="102"/>
      <c r="I722" s="102"/>
      <c r="J722" s="102"/>
      <c r="K722" s="103"/>
      <c r="L722" s="103"/>
    </row>
    <row r="723" spans="1:12" s="104" customFormat="1" ht="12.75">
      <c r="A723" s="97"/>
      <c r="B723" s="98"/>
      <c r="C723" s="99"/>
      <c r="D723" s="100"/>
      <c r="E723" s="99"/>
      <c r="F723" s="101"/>
      <c r="G723" s="101"/>
      <c r="H723" s="102"/>
      <c r="I723" s="102"/>
      <c r="J723" s="102"/>
      <c r="K723" s="103"/>
      <c r="L723" s="103"/>
    </row>
    <row r="724" spans="1:12" s="104" customFormat="1" ht="12.75">
      <c r="A724" s="97"/>
      <c r="B724" s="98"/>
      <c r="C724" s="99"/>
      <c r="D724" s="100"/>
      <c r="E724" s="99"/>
      <c r="F724" s="101"/>
      <c r="G724" s="101"/>
      <c r="H724" s="102"/>
      <c r="I724" s="102"/>
      <c r="J724" s="102"/>
      <c r="K724" s="103"/>
      <c r="L724" s="103"/>
    </row>
    <row r="725" spans="1:12" s="104" customFormat="1" ht="12.75">
      <c r="A725" s="97"/>
      <c r="B725" s="98"/>
      <c r="C725" s="99"/>
      <c r="D725" s="100"/>
      <c r="E725" s="99"/>
      <c r="F725" s="101"/>
      <c r="G725" s="101"/>
      <c r="H725" s="102"/>
      <c r="I725" s="102"/>
      <c r="J725" s="102"/>
      <c r="K725" s="103"/>
      <c r="L725" s="103"/>
    </row>
    <row r="726" spans="1:12" s="104" customFormat="1" ht="12.75">
      <c r="A726" s="97"/>
      <c r="B726" s="98"/>
      <c r="C726" s="99"/>
      <c r="D726" s="100"/>
      <c r="E726" s="99"/>
      <c r="F726" s="101"/>
      <c r="G726" s="101"/>
      <c r="H726" s="102"/>
      <c r="I726" s="102"/>
      <c r="J726" s="102"/>
      <c r="K726" s="103"/>
      <c r="L726" s="103"/>
    </row>
    <row r="727" spans="1:12" s="104" customFormat="1" ht="12.75">
      <c r="A727" s="97"/>
      <c r="B727" s="98"/>
      <c r="C727" s="99"/>
      <c r="D727" s="100"/>
      <c r="E727" s="99"/>
      <c r="F727" s="101"/>
      <c r="G727" s="101"/>
      <c r="H727" s="102"/>
      <c r="I727" s="102"/>
      <c r="J727" s="102"/>
      <c r="K727" s="103"/>
      <c r="L727" s="103"/>
    </row>
    <row r="728" spans="1:12" s="104" customFormat="1" ht="12.75">
      <c r="A728" s="97"/>
      <c r="B728" s="98"/>
      <c r="C728" s="99"/>
      <c r="D728" s="100"/>
      <c r="E728" s="99"/>
      <c r="F728" s="101"/>
      <c r="G728" s="101"/>
      <c r="H728" s="102"/>
      <c r="I728" s="102"/>
      <c r="J728" s="102"/>
      <c r="K728" s="103"/>
      <c r="L728" s="103"/>
    </row>
    <row r="729" spans="1:12" s="104" customFormat="1" ht="12.75">
      <c r="A729" s="97"/>
      <c r="B729" s="98"/>
      <c r="C729" s="99"/>
      <c r="D729" s="100"/>
      <c r="E729" s="99"/>
      <c r="F729" s="101"/>
      <c r="G729" s="101"/>
      <c r="H729" s="102"/>
      <c r="I729" s="102"/>
      <c r="J729" s="102"/>
      <c r="K729" s="103"/>
      <c r="L729" s="103"/>
    </row>
    <row r="730" spans="1:12" s="104" customFormat="1" ht="12.75">
      <c r="A730" s="97"/>
      <c r="B730" s="98"/>
      <c r="C730" s="99"/>
      <c r="D730" s="100"/>
      <c r="E730" s="99"/>
      <c r="F730" s="101"/>
      <c r="G730" s="101"/>
      <c r="H730" s="102"/>
      <c r="I730" s="102"/>
      <c r="J730" s="102"/>
      <c r="K730" s="103"/>
      <c r="L730" s="103"/>
    </row>
    <row r="731" spans="1:12" s="104" customFormat="1" ht="12.75">
      <c r="A731" s="97"/>
      <c r="B731" s="98"/>
      <c r="C731" s="99"/>
      <c r="D731" s="100"/>
      <c r="E731" s="99"/>
      <c r="F731" s="101"/>
      <c r="G731" s="101"/>
      <c r="H731" s="102"/>
      <c r="I731" s="102"/>
      <c r="J731" s="102"/>
      <c r="K731" s="103"/>
      <c r="L731" s="103"/>
    </row>
    <row r="732" spans="1:12" s="104" customFormat="1" ht="12.75">
      <c r="A732" s="97"/>
      <c r="B732" s="98"/>
      <c r="C732" s="99"/>
      <c r="D732" s="100"/>
      <c r="E732" s="99"/>
      <c r="F732" s="101"/>
      <c r="G732" s="101"/>
      <c r="H732" s="102"/>
      <c r="I732" s="102"/>
      <c r="J732" s="102"/>
      <c r="K732" s="103"/>
      <c r="L732" s="103"/>
    </row>
    <row r="733" spans="1:12" s="104" customFormat="1" ht="12.75">
      <c r="A733" s="97"/>
      <c r="B733" s="98"/>
      <c r="C733" s="99"/>
      <c r="D733" s="100"/>
      <c r="E733" s="99"/>
      <c r="F733" s="101"/>
      <c r="G733" s="101"/>
      <c r="H733" s="102"/>
      <c r="I733" s="102"/>
      <c r="J733" s="102"/>
      <c r="K733" s="103"/>
      <c r="L733" s="103"/>
    </row>
    <row r="734" spans="1:12" s="104" customFormat="1" ht="12.75">
      <c r="A734" s="97"/>
      <c r="B734" s="98"/>
      <c r="C734" s="99"/>
      <c r="D734" s="100"/>
      <c r="E734" s="99"/>
      <c r="F734" s="101"/>
      <c r="G734" s="101"/>
      <c r="H734" s="102"/>
      <c r="I734" s="102"/>
      <c r="J734" s="102"/>
      <c r="K734" s="103"/>
      <c r="L734" s="103"/>
    </row>
    <row r="735" spans="1:12" s="104" customFormat="1" ht="12.75">
      <c r="A735" s="97"/>
      <c r="B735" s="98"/>
      <c r="C735" s="99"/>
      <c r="D735" s="100"/>
      <c r="E735" s="99"/>
      <c r="F735" s="101"/>
      <c r="G735" s="101"/>
      <c r="H735" s="102"/>
      <c r="I735" s="102"/>
      <c r="J735" s="102"/>
      <c r="K735" s="103"/>
      <c r="L735" s="103"/>
    </row>
    <row r="736" spans="1:12" s="104" customFormat="1" ht="12.75">
      <c r="A736" s="97"/>
      <c r="B736" s="98"/>
      <c r="C736" s="99"/>
      <c r="D736" s="100"/>
      <c r="E736" s="99"/>
      <c r="F736" s="101"/>
      <c r="G736" s="101"/>
      <c r="H736" s="102"/>
      <c r="I736" s="102"/>
      <c r="J736" s="102"/>
      <c r="K736" s="103"/>
      <c r="L736" s="103"/>
    </row>
    <row r="737" spans="1:12" s="104" customFormat="1" ht="12.75">
      <c r="A737" s="97"/>
      <c r="B737" s="98"/>
      <c r="C737" s="99"/>
      <c r="D737" s="100"/>
      <c r="E737" s="99"/>
      <c r="F737" s="101"/>
      <c r="G737" s="101"/>
      <c r="H737" s="102"/>
      <c r="I737" s="102"/>
      <c r="J737" s="102"/>
      <c r="K737" s="103"/>
      <c r="L737" s="103"/>
    </row>
    <row r="738" spans="1:12" s="104" customFormat="1" ht="12.75">
      <c r="A738" s="97"/>
      <c r="B738" s="98"/>
      <c r="C738" s="99"/>
      <c r="D738" s="100"/>
      <c r="E738" s="99"/>
      <c r="F738" s="101"/>
      <c r="G738" s="101"/>
      <c r="H738" s="102"/>
      <c r="I738" s="102"/>
      <c r="J738" s="102"/>
      <c r="K738" s="103"/>
      <c r="L738" s="103"/>
    </row>
    <row r="739" spans="1:12" s="104" customFormat="1" ht="12.75">
      <c r="A739" s="97"/>
      <c r="B739" s="98"/>
      <c r="C739" s="99"/>
      <c r="D739" s="100"/>
      <c r="E739" s="99"/>
      <c r="F739" s="101"/>
      <c r="G739" s="101"/>
      <c r="H739" s="102"/>
      <c r="I739" s="102"/>
      <c r="J739" s="102"/>
      <c r="K739" s="103"/>
      <c r="L739" s="103"/>
    </row>
    <row r="740" spans="1:12" s="104" customFormat="1" ht="12.75">
      <c r="A740" s="97"/>
      <c r="B740" s="98"/>
      <c r="C740" s="99"/>
      <c r="D740" s="100"/>
      <c r="E740" s="99"/>
      <c r="F740" s="101"/>
      <c r="G740" s="101"/>
      <c r="H740" s="102"/>
      <c r="I740" s="102"/>
      <c r="J740" s="102"/>
      <c r="K740" s="103"/>
      <c r="L740" s="103"/>
    </row>
    <row r="741" spans="1:12" s="104" customFormat="1" ht="12.75">
      <c r="A741" s="97"/>
      <c r="B741" s="98"/>
      <c r="C741" s="99"/>
      <c r="D741" s="100"/>
      <c r="E741" s="99"/>
      <c r="F741" s="101"/>
      <c r="G741" s="101"/>
      <c r="H741" s="102"/>
      <c r="I741" s="102"/>
      <c r="J741" s="102"/>
      <c r="K741" s="103"/>
      <c r="L741" s="103"/>
    </row>
    <row r="742" spans="1:12" s="104" customFormat="1" ht="12.75">
      <c r="A742" s="97"/>
      <c r="B742" s="98"/>
      <c r="C742" s="99"/>
      <c r="D742" s="100"/>
      <c r="E742" s="99"/>
      <c r="F742" s="101"/>
      <c r="G742" s="101"/>
      <c r="H742" s="102"/>
      <c r="I742" s="102"/>
      <c r="J742" s="102"/>
      <c r="K742" s="103"/>
      <c r="L742" s="103"/>
    </row>
    <row r="743" spans="1:12" s="104" customFormat="1" ht="12.75">
      <c r="A743" s="97"/>
      <c r="B743" s="98"/>
      <c r="C743" s="99"/>
      <c r="D743" s="100"/>
      <c r="E743" s="99"/>
      <c r="F743" s="101"/>
      <c r="G743" s="101"/>
      <c r="H743" s="102"/>
      <c r="I743" s="102"/>
      <c r="J743" s="102"/>
      <c r="K743" s="103"/>
      <c r="L743" s="103"/>
    </row>
    <row r="744" spans="1:12" s="104" customFormat="1" ht="12.75">
      <c r="A744" s="97"/>
      <c r="B744" s="98"/>
      <c r="C744" s="99"/>
      <c r="D744" s="100"/>
      <c r="E744" s="99"/>
      <c r="F744" s="101"/>
      <c r="G744" s="101"/>
      <c r="H744" s="102"/>
      <c r="I744" s="102"/>
      <c r="J744" s="102"/>
      <c r="K744" s="103"/>
      <c r="L744" s="103"/>
    </row>
    <row r="745" spans="1:12" s="104" customFormat="1" ht="12.75">
      <c r="A745" s="97"/>
      <c r="B745" s="98"/>
      <c r="C745" s="99"/>
      <c r="D745" s="100"/>
      <c r="E745" s="99"/>
      <c r="F745" s="101"/>
      <c r="G745" s="101"/>
      <c r="H745" s="102"/>
      <c r="I745" s="102"/>
      <c r="J745" s="102"/>
      <c r="K745" s="103"/>
      <c r="L745" s="103"/>
    </row>
    <row r="746" spans="1:12" s="104" customFormat="1" ht="12.75">
      <c r="A746" s="97"/>
      <c r="B746" s="98"/>
      <c r="C746" s="99"/>
      <c r="D746" s="100"/>
      <c r="E746" s="99"/>
      <c r="F746" s="101"/>
      <c r="G746" s="101"/>
      <c r="H746" s="102"/>
      <c r="I746" s="102"/>
      <c r="J746" s="102"/>
      <c r="K746" s="103"/>
      <c r="L746" s="103"/>
    </row>
    <row r="747" spans="1:12" s="104" customFormat="1" ht="12.75">
      <c r="A747" s="97"/>
      <c r="B747" s="98"/>
      <c r="C747" s="99"/>
      <c r="D747" s="100"/>
      <c r="E747" s="99"/>
      <c r="F747" s="101"/>
      <c r="G747" s="101"/>
      <c r="H747" s="102"/>
      <c r="I747" s="102"/>
      <c r="J747" s="102"/>
      <c r="K747" s="103"/>
      <c r="L747" s="103"/>
    </row>
    <row r="748" spans="1:12" s="104" customFormat="1" ht="12.75">
      <c r="A748" s="97"/>
      <c r="B748" s="98"/>
      <c r="C748" s="99"/>
      <c r="D748" s="100"/>
      <c r="E748" s="99"/>
      <c r="F748" s="101"/>
      <c r="G748" s="101"/>
      <c r="H748" s="102"/>
      <c r="I748" s="102"/>
      <c r="J748" s="102"/>
      <c r="K748" s="103"/>
      <c r="L748" s="103"/>
    </row>
    <row r="749" spans="1:12" s="104" customFormat="1" ht="12.75">
      <c r="A749" s="97"/>
      <c r="B749" s="98"/>
      <c r="C749" s="99"/>
      <c r="D749" s="100"/>
      <c r="E749" s="99"/>
      <c r="F749" s="101"/>
      <c r="G749" s="101"/>
      <c r="H749" s="102"/>
      <c r="I749" s="102"/>
      <c r="J749" s="102"/>
      <c r="K749" s="103"/>
      <c r="L749" s="103"/>
    </row>
    <row r="750" spans="1:12" s="104" customFormat="1" ht="12.75">
      <c r="A750" s="97"/>
      <c r="B750" s="98"/>
      <c r="C750" s="99"/>
      <c r="D750" s="100"/>
      <c r="E750" s="99"/>
      <c r="F750" s="101"/>
      <c r="G750" s="101"/>
      <c r="H750" s="102"/>
      <c r="I750" s="102"/>
      <c r="J750" s="102"/>
      <c r="K750" s="103"/>
      <c r="L750" s="103"/>
    </row>
    <row r="751" spans="1:12" s="104" customFormat="1" ht="12.75">
      <c r="A751" s="97"/>
      <c r="B751" s="98"/>
      <c r="C751" s="99"/>
      <c r="D751" s="100"/>
      <c r="E751" s="99"/>
      <c r="F751" s="101"/>
      <c r="G751" s="101"/>
      <c r="H751" s="102"/>
      <c r="I751" s="102"/>
      <c r="J751" s="102"/>
      <c r="K751" s="103"/>
      <c r="L751" s="103"/>
    </row>
    <row r="752" spans="1:12" s="104" customFormat="1" ht="12.75">
      <c r="A752" s="97"/>
      <c r="B752" s="98"/>
      <c r="C752" s="99"/>
      <c r="D752" s="100"/>
      <c r="E752" s="99"/>
      <c r="F752" s="101"/>
      <c r="G752" s="101"/>
      <c r="H752" s="102"/>
      <c r="I752" s="102"/>
      <c r="J752" s="102"/>
      <c r="K752" s="103"/>
      <c r="L752" s="103"/>
    </row>
    <row r="753" spans="1:12" s="104" customFormat="1" ht="12.75">
      <c r="A753" s="97"/>
      <c r="B753" s="98"/>
      <c r="C753" s="99"/>
      <c r="D753" s="100"/>
      <c r="E753" s="99"/>
      <c r="F753" s="101"/>
      <c r="G753" s="101"/>
      <c r="H753" s="102"/>
      <c r="I753" s="102"/>
      <c r="J753" s="102"/>
      <c r="K753" s="103"/>
      <c r="L753" s="103"/>
    </row>
    <row r="754" spans="1:12" s="104" customFormat="1" ht="12.75">
      <c r="A754" s="97"/>
      <c r="B754" s="98"/>
      <c r="C754" s="99"/>
      <c r="D754" s="100"/>
      <c r="E754" s="99"/>
      <c r="F754" s="101"/>
      <c r="G754" s="101"/>
      <c r="H754" s="102"/>
      <c r="I754" s="102"/>
      <c r="J754" s="102"/>
      <c r="K754" s="103"/>
      <c r="L754" s="103"/>
    </row>
    <row r="755" spans="1:12" s="104" customFormat="1" ht="12.75">
      <c r="A755" s="97"/>
      <c r="B755" s="98"/>
      <c r="C755" s="99"/>
      <c r="D755" s="100"/>
      <c r="E755" s="99"/>
      <c r="F755" s="101"/>
      <c r="G755" s="101"/>
      <c r="H755" s="102"/>
      <c r="I755" s="102"/>
      <c r="J755" s="102"/>
      <c r="K755" s="103"/>
      <c r="L755" s="103"/>
    </row>
    <row r="756" spans="1:12" s="104" customFormat="1" ht="12.75">
      <c r="A756" s="97"/>
      <c r="B756" s="98"/>
      <c r="C756" s="99"/>
      <c r="D756" s="100"/>
      <c r="E756" s="99"/>
      <c r="F756" s="101"/>
      <c r="G756" s="101"/>
      <c r="H756" s="102"/>
      <c r="I756" s="102"/>
      <c r="J756" s="102"/>
      <c r="K756" s="103"/>
      <c r="L756" s="103"/>
    </row>
    <row r="757" spans="1:12" s="104" customFormat="1" ht="12.75">
      <c r="A757" s="97"/>
      <c r="B757" s="98"/>
      <c r="C757" s="99"/>
      <c r="D757" s="100"/>
      <c r="E757" s="99"/>
      <c r="F757" s="101"/>
      <c r="G757" s="101"/>
      <c r="H757" s="102"/>
      <c r="I757" s="102"/>
      <c r="J757" s="102"/>
      <c r="K757" s="103"/>
      <c r="L757" s="103"/>
    </row>
    <row r="758" spans="1:12" s="104" customFormat="1" ht="12.75">
      <c r="A758" s="97"/>
      <c r="B758" s="98"/>
      <c r="C758" s="99"/>
      <c r="D758" s="100"/>
      <c r="E758" s="99"/>
      <c r="F758" s="101"/>
      <c r="G758" s="101"/>
      <c r="H758" s="102"/>
      <c r="I758" s="102"/>
      <c r="J758" s="102"/>
      <c r="K758" s="103"/>
      <c r="L758" s="103"/>
    </row>
    <row r="759" spans="1:12" s="104" customFormat="1" ht="12.75">
      <c r="A759" s="97"/>
      <c r="B759" s="98"/>
      <c r="C759" s="99"/>
      <c r="D759" s="100"/>
      <c r="E759" s="99"/>
      <c r="F759" s="101"/>
      <c r="G759" s="101"/>
      <c r="H759" s="102"/>
      <c r="I759" s="102"/>
      <c r="J759" s="102"/>
      <c r="K759" s="103"/>
      <c r="L759" s="103"/>
    </row>
    <row r="760" spans="1:12" s="104" customFormat="1" ht="12.75">
      <c r="A760" s="97"/>
      <c r="B760" s="98"/>
      <c r="C760" s="99"/>
      <c r="D760" s="100"/>
      <c r="E760" s="99"/>
      <c r="F760" s="101"/>
      <c r="G760" s="101"/>
      <c r="H760" s="102"/>
      <c r="I760" s="102"/>
      <c r="J760" s="102"/>
      <c r="K760" s="103"/>
      <c r="L760" s="103"/>
    </row>
    <row r="761" spans="1:12" s="104" customFormat="1" ht="12.75">
      <c r="A761" s="97"/>
      <c r="B761" s="98"/>
      <c r="C761" s="99"/>
      <c r="D761" s="100"/>
      <c r="E761" s="99"/>
      <c r="F761" s="101"/>
      <c r="G761" s="101"/>
      <c r="H761" s="102"/>
      <c r="I761" s="102"/>
      <c r="J761" s="102"/>
      <c r="K761" s="103"/>
      <c r="L761" s="103"/>
    </row>
    <row r="762" spans="1:12" s="104" customFormat="1" ht="12.75">
      <c r="A762" s="97"/>
      <c r="B762" s="98"/>
      <c r="C762" s="99"/>
      <c r="D762" s="100"/>
      <c r="E762" s="99"/>
      <c r="F762" s="101"/>
      <c r="G762" s="101"/>
      <c r="H762" s="102"/>
      <c r="I762" s="102"/>
      <c r="J762" s="102"/>
      <c r="K762" s="103"/>
      <c r="L762" s="103"/>
    </row>
    <row r="763" spans="1:12" s="104" customFormat="1" ht="12.75">
      <c r="A763" s="97"/>
      <c r="B763" s="98"/>
      <c r="C763" s="99"/>
      <c r="D763" s="100"/>
      <c r="E763" s="99"/>
      <c r="F763" s="101"/>
      <c r="G763" s="101"/>
      <c r="H763" s="102"/>
      <c r="I763" s="102"/>
      <c r="J763" s="102"/>
      <c r="K763" s="103"/>
      <c r="L763" s="103"/>
    </row>
    <row r="764" spans="1:12" s="104" customFormat="1" ht="12.75">
      <c r="A764" s="97"/>
      <c r="B764" s="98"/>
      <c r="C764" s="99"/>
      <c r="D764" s="100"/>
      <c r="E764" s="99"/>
      <c r="F764" s="101"/>
      <c r="G764" s="101"/>
      <c r="H764" s="102"/>
      <c r="I764" s="102"/>
      <c r="J764" s="102"/>
      <c r="K764" s="103"/>
      <c r="L764" s="103"/>
    </row>
    <row r="765" spans="1:12" s="104" customFormat="1" ht="12.75">
      <c r="A765" s="97"/>
      <c r="B765" s="98"/>
      <c r="C765" s="99"/>
      <c r="D765" s="100"/>
      <c r="E765" s="99"/>
      <c r="F765" s="101"/>
      <c r="G765" s="101"/>
      <c r="H765" s="102"/>
      <c r="I765" s="102"/>
      <c r="J765" s="102"/>
      <c r="K765" s="103"/>
      <c r="L765" s="103"/>
    </row>
    <row r="766" spans="1:12" s="104" customFormat="1" ht="12.75">
      <c r="A766" s="97"/>
      <c r="B766" s="98"/>
      <c r="C766" s="99"/>
      <c r="D766" s="100"/>
      <c r="E766" s="99"/>
      <c r="F766" s="101"/>
      <c r="G766" s="101"/>
      <c r="H766" s="102"/>
      <c r="I766" s="102"/>
      <c r="J766" s="102"/>
      <c r="K766" s="103"/>
      <c r="L766" s="103"/>
    </row>
    <row r="767" spans="1:12" s="104" customFormat="1" ht="12.75">
      <c r="A767" s="97"/>
      <c r="B767" s="98"/>
      <c r="C767" s="99"/>
      <c r="D767" s="100"/>
      <c r="E767" s="99"/>
      <c r="F767" s="101"/>
      <c r="G767" s="101"/>
      <c r="H767" s="102"/>
      <c r="I767" s="102"/>
      <c r="J767" s="102"/>
      <c r="K767" s="103"/>
      <c r="L767" s="103"/>
    </row>
    <row r="768" spans="1:12" s="104" customFormat="1" ht="12.75">
      <c r="A768" s="97"/>
      <c r="B768" s="98"/>
      <c r="C768" s="99"/>
      <c r="D768" s="100"/>
      <c r="E768" s="99"/>
      <c r="F768" s="101"/>
      <c r="G768" s="101"/>
      <c r="H768" s="102"/>
      <c r="I768" s="102"/>
      <c r="J768" s="102"/>
      <c r="K768" s="103"/>
      <c r="L768" s="103"/>
    </row>
    <row r="769" spans="1:12" s="104" customFormat="1" ht="12.75">
      <c r="A769" s="97"/>
      <c r="B769" s="98"/>
      <c r="C769" s="99"/>
      <c r="D769" s="100"/>
      <c r="E769" s="99"/>
      <c r="F769" s="101"/>
      <c r="G769" s="101"/>
      <c r="H769" s="102"/>
      <c r="I769" s="102"/>
      <c r="J769" s="102"/>
      <c r="K769" s="103"/>
      <c r="L769" s="103"/>
    </row>
    <row r="770" spans="1:12" s="104" customFormat="1" ht="12.75">
      <c r="A770" s="97"/>
      <c r="B770" s="98"/>
      <c r="C770" s="99"/>
      <c r="D770" s="100"/>
      <c r="E770" s="99"/>
      <c r="F770" s="101"/>
      <c r="G770" s="101"/>
      <c r="H770" s="102"/>
      <c r="I770" s="102"/>
      <c r="J770" s="102"/>
      <c r="K770" s="103"/>
      <c r="L770" s="103"/>
    </row>
    <row r="771" spans="1:12" s="104" customFormat="1" ht="12.75">
      <c r="A771" s="97"/>
      <c r="B771" s="98"/>
      <c r="C771" s="99"/>
      <c r="D771" s="100"/>
      <c r="E771" s="99"/>
      <c r="F771" s="101"/>
      <c r="G771" s="101"/>
      <c r="H771" s="102"/>
      <c r="I771" s="102"/>
      <c r="J771" s="102"/>
      <c r="K771" s="103"/>
      <c r="L771" s="103"/>
    </row>
    <row r="772" spans="1:12" s="104" customFormat="1" ht="12.75">
      <c r="A772" s="97"/>
      <c r="B772" s="98"/>
      <c r="C772" s="99"/>
      <c r="D772" s="100"/>
      <c r="E772" s="99"/>
      <c r="F772" s="101"/>
      <c r="G772" s="101"/>
      <c r="H772" s="102"/>
      <c r="I772" s="102"/>
      <c r="J772" s="102"/>
      <c r="K772" s="103"/>
      <c r="L772" s="103"/>
    </row>
    <row r="773" spans="1:12" s="104" customFormat="1" ht="12.75">
      <c r="A773" s="97"/>
      <c r="B773" s="98"/>
      <c r="C773" s="99"/>
      <c r="D773" s="100"/>
      <c r="E773" s="99"/>
      <c r="F773" s="101"/>
      <c r="G773" s="101"/>
      <c r="H773" s="102"/>
      <c r="I773" s="102"/>
      <c r="J773" s="102"/>
      <c r="K773" s="103"/>
      <c r="L773" s="103"/>
    </row>
    <row r="774" spans="1:12" s="104" customFormat="1" ht="12.75">
      <c r="A774" s="97"/>
      <c r="B774" s="98"/>
      <c r="C774" s="99"/>
      <c r="D774" s="100"/>
      <c r="E774" s="99"/>
      <c r="F774" s="101"/>
      <c r="G774" s="101"/>
      <c r="H774" s="102"/>
      <c r="I774" s="102"/>
      <c r="J774" s="102"/>
      <c r="K774" s="103"/>
      <c r="L774" s="103"/>
    </row>
    <row r="775" spans="1:12" s="104" customFormat="1" ht="12.75">
      <c r="A775" s="97"/>
      <c r="B775" s="98"/>
      <c r="C775" s="99"/>
      <c r="D775" s="100"/>
      <c r="E775" s="99"/>
      <c r="F775" s="101"/>
      <c r="G775" s="101"/>
      <c r="H775" s="102"/>
      <c r="I775" s="102"/>
      <c r="J775" s="102"/>
      <c r="K775" s="103"/>
      <c r="L775" s="103"/>
    </row>
    <row r="776" spans="1:12" s="104" customFormat="1" ht="12.75">
      <c r="A776" s="97"/>
      <c r="B776" s="98"/>
      <c r="C776" s="99"/>
      <c r="D776" s="100"/>
      <c r="E776" s="99"/>
      <c r="F776" s="101"/>
      <c r="G776" s="101"/>
      <c r="H776" s="102"/>
      <c r="I776" s="102"/>
      <c r="J776" s="102"/>
      <c r="K776" s="103"/>
      <c r="L776" s="103"/>
    </row>
    <row r="777" spans="1:12" s="104" customFormat="1" ht="12.75">
      <c r="A777" s="97"/>
      <c r="B777" s="98"/>
      <c r="C777" s="99"/>
      <c r="D777" s="100"/>
      <c r="E777" s="99"/>
      <c r="F777" s="101"/>
      <c r="G777" s="101"/>
      <c r="H777" s="102"/>
      <c r="I777" s="102"/>
      <c r="J777" s="102"/>
      <c r="K777" s="103"/>
      <c r="L777" s="103"/>
    </row>
    <row r="778" spans="1:12" s="104" customFormat="1" ht="12.75">
      <c r="A778" s="97"/>
      <c r="B778" s="98"/>
      <c r="C778" s="99"/>
      <c r="D778" s="100"/>
      <c r="E778" s="99"/>
      <c r="F778" s="101"/>
      <c r="G778" s="101"/>
      <c r="H778" s="102"/>
      <c r="I778" s="102"/>
      <c r="J778" s="102"/>
      <c r="K778" s="103"/>
      <c r="L778" s="103"/>
    </row>
    <row r="779" spans="1:12" s="104" customFormat="1" ht="12.75">
      <c r="A779" s="97"/>
      <c r="B779" s="98"/>
      <c r="C779" s="99"/>
      <c r="D779" s="100"/>
      <c r="E779" s="99"/>
      <c r="F779" s="101"/>
      <c r="G779" s="101"/>
      <c r="H779" s="102"/>
      <c r="I779" s="102"/>
      <c r="J779" s="102"/>
      <c r="K779" s="103"/>
      <c r="L779" s="103"/>
    </row>
    <row r="780" spans="1:12" s="104" customFormat="1" ht="12.75">
      <c r="A780" s="97"/>
      <c r="B780" s="98"/>
      <c r="C780" s="99"/>
      <c r="D780" s="100"/>
      <c r="E780" s="99"/>
      <c r="F780" s="101"/>
      <c r="G780" s="101"/>
      <c r="H780" s="102"/>
      <c r="I780" s="102"/>
      <c r="J780" s="102"/>
      <c r="K780" s="103"/>
      <c r="L780" s="103"/>
    </row>
    <row r="781" spans="1:12" s="104" customFormat="1" ht="12.75">
      <c r="A781" s="97"/>
      <c r="B781" s="98"/>
      <c r="C781" s="99"/>
      <c r="D781" s="100"/>
      <c r="E781" s="99"/>
      <c r="F781" s="101"/>
      <c r="G781" s="101"/>
      <c r="H781" s="102"/>
      <c r="I781" s="102"/>
      <c r="J781" s="102"/>
      <c r="K781" s="103"/>
      <c r="L781" s="103"/>
    </row>
    <row r="782" spans="1:12" s="104" customFormat="1" ht="12.75">
      <c r="A782" s="97"/>
      <c r="B782" s="98"/>
      <c r="C782" s="99"/>
      <c r="D782" s="100"/>
      <c r="E782" s="99"/>
      <c r="F782" s="101"/>
      <c r="G782" s="101"/>
      <c r="H782" s="102"/>
      <c r="I782" s="102"/>
      <c r="J782" s="102"/>
      <c r="K782" s="103"/>
      <c r="L782" s="103"/>
    </row>
    <row r="783" spans="1:12" s="104" customFormat="1" ht="12.75">
      <c r="A783" s="97"/>
      <c r="B783" s="98"/>
      <c r="C783" s="99"/>
      <c r="D783" s="100"/>
      <c r="E783" s="99"/>
      <c r="F783" s="101"/>
      <c r="G783" s="101"/>
      <c r="H783" s="102"/>
      <c r="I783" s="102"/>
      <c r="J783" s="102"/>
      <c r="K783" s="103"/>
      <c r="L783" s="103"/>
    </row>
    <row r="784" spans="1:12" s="104" customFormat="1" ht="12.75">
      <c r="A784" s="97"/>
      <c r="B784" s="98"/>
      <c r="C784" s="99"/>
      <c r="D784" s="100"/>
      <c r="E784" s="99"/>
      <c r="F784" s="101"/>
      <c r="G784" s="101"/>
      <c r="H784" s="102"/>
      <c r="I784" s="102"/>
      <c r="J784" s="102"/>
      <c r="K784" s="103"/>
      <c r="L784" s="103"/>
    </row>
    <row r="785" spans="1:12" s="104" customFormat="1" ht="12.75">
      <c r="A785" s="97"/>
      <c r="B785" s="98"/>
      <c r="C785" s="99"/>
      <c r="D785" s="100"/>
      <c r="E785" s="99"/>
      <c r="F785" s="101"/>
      <c r="G785" s="101"/>
      <c r="H785" s="102"/>
      <c r="I785" s="102"/>
      <c r="J785" s="102"/>
      <c r="K785" s="103"/>
      <c r="L785" s="103"/>
    </row>
    <row r="786" spans="1:12" s="104" customFormat="1" ht="12.75">
      <c r="A786" s="97"/>
      <c r="B786" s="98"/>
      <c r="C786" s="99"/>
      <c r="D786" s="100"/>
      <c r="E786" s="99"/>
      <c r="F786" s="101"/>
      <c r="G786" s="101"/>
      <c r="H786" s="102"/>
      <c r="I786" s="102"/>
      <c r="J786" s="102"/>
      <c r="K786" s="103"/>
      <c r="L786" s="103"/>
    </row>
    <row r="787" spans="1:12" s="104" customFormat="1" ht="12.75">
      <c r="A787" s="97"/>
      <c r="B787" s="98"/>
      <c r="C787" s="99"/>
      <c r="D787" s="100"/>
      <c r="E787" s="99"/>
      <c r="F787" s="101"/>
      <c r="G787" s="101"/>
      <c r="H787" s="102"/>
      <c r="I787" s="102"/>
      <c r="J787" s="102"/>
      <c r="K787" s="103"/>
      <c r="L787" s="103"/>
    </row>
    <row r="788" spans="1:12" s="104" customFormat="1" ht="12.75">
      <c r="A788" s="97"/>
      <c r="B788" s="98"/>
      <c r="C788" s="99"/>
      <c r="D788" s="100"/>
      <c r="E788" s="99"/>
      <c r="F788" s="101"/>
      <c r="G788" s="101"/>
      <c r="H788" s="102"/>
      <c r="I788" s="102"/>
      <c r="J788" s="102"/>
      <c r="K788" s="103"/>
      <c r="L788" s="103"/>
    </row>
    <row r="789" spans="1:12" s="104" customFormat="1" ht="12.75">
      <c r="A789" s="97"/>
      <c r="B789" s="98"/>
      <c r="C789" s="99"/>
      <c r="D789" s="100"/>
      <c r="E789" s="99"/>
      <c r="F789" s="101"/>
      <c r="G789" s="101"/>
      <c r="H789" s="102"/>
      <c r="I789" s="102"/>
      <c r="J789" s="102"/>
      <c r="K789" s="103"/>
      <c r="L789" s="103"/>
    </row>
    <row r="790" spans="1:12" s="104" customFormat="1" ht="12.75">
      <c r="A790" s="97"/>
      <c r="B790" s="98"/>
      <c r="C790" s="99"/>
      <c r="D790" s="100"/>
      <c r="E790" s="99"/>
      <c r="F790" s="101"/>
      <c r="G790" s="101"/>
      <c r="H790" s="102"/>
      <c r="I790" s="102"/>
      <c r="J790" s="102"/>
      <c r="K790" s="103"/>
      <c r="L790" s="103"/>
    </row>
    <row r="791" spans="1:12" s="104" customFormat="1" ht="12.75">
      <c r="A791" s="97"/>
      <c r="B791" s="98"/>
      <c r="C791" s="99"/>
      <c r="D791" s="100"/>
      <c r="E791" s="99"/>
      <c r="F791" s="101"/>
      <c r="G791" s="101"/>
      <c r="H791" s="102"/>
      <c r="I791" s="102"/>
      <c r="J791" s="102"/>
      <c r="K791" s="103"/>
      <c r="L791" s="103"/>
    </row>
    <row r="792" spans="1:12" s="104" customFormat="1" ht="12.75">
      <c r="A792" s="97"/>
      <c r="B792" s="98"/>
      <c r="C792" s="99"/>
      <c r="D792" s="100"/>
      <c r="E792" s="99"/>
      <c r="F792" s="101"/>
      <c r="G792" s="101"/>
      <c r="H792" s="102"/>
      <c r="I792" s="102"/>
      <c r="J792" s="102"/>
      <c r="K792" s="103"/>
      <c r="L792" s="103"/>
    </row>
    <row r="793" spans="1:12" s="104" customFormat="1" ht="12.75">
      <c r="A793" s="97"/>
      <c r="B793" s="98"/>
      <c r="C793" s="99"/>
      <c r="D793" s="100"/>
      <c r="E793" s="99"/>
      <c r="F793" s="101"/>
      <c r="G793" s="101"/>
      <c r="H793" s="102"/>
      <c r="I793" s="102"/>
      <c r="J793" s="102"/>
      <c r="K793" s="103"/>
      <c r="L793" s="103"/>
    </row>
    <row r="794" spans="1:12" s="104" customFormat="1" ht="12.75">
      <c r="A794" s="97"/>
      <c r="B794" s="98"/>
      <c r="C794" s="99"/>
      <c r="D794" s="100"/>
      <c r="E794" s="99"/>
      <c r="F794" s="101"/>
      <c r="G794" s="101"/>
      <c r="H794" s="102"/>
      <c r="I794" s="102"/>
      <c r="J794" s="102"/>
      <c r="K794" s="103"/>
      <c r="L794" s="103"/>
    </row>
    <row r="795" spans="1:12" s="104" customFormat="1" ht="12.75">
      <c r="A795" s="97"/>
      <c r="B795" s="98"/>
      <c r="C795" s="99"/>
      <c r="D795" s="100"/>
      <c r="E795" s="99"/>
      <c r="F795" s="101"/>
      <c r="G795" s="101"/>
      <c r="H795" s="102"/>
      <c r="I795" s="102"/>
      <c r="J795" s="102"/>
      <c r="K795" s="103"/>
      <c r="L795" s="103"/>
    </row>
    <row r="796" spans="1:12" s="104" customFormat="1" ht="12.75">
      <c r="A796" s="97"/>
      <c r="B796" s="98"/>
      <c r="C796" s="99"/>
      <c r="D796" s="100"/>
      <c r="E796" s="99"/>
      <c r="F796" s="101"/>
      <c r="G796" s="101"/>
      <c r="H796" s="102"/>
      <c r="I796" s="102"/>
      <c r="J796" s="102"/>
      <c r="K796" s="103"/>
      <c r="L796" s="103"/>
    </row>
    <row r="797" spans="1:12" s="104" customFormat="1" ht="12.75">
      <c r="A797" s="97"/>
      <c r="B797" s="98"/>
      <c r="C797" s="99"/>
      <c r="D797" s="100"/>
      <c r="E797" s="99"/>
      <c r="F797" s="101"/>
      <c r="G797" s="101"/>
      <c r="H797" s="102"/>
      <c r="I797" s="102"/>
      <c r="J797" s="102"/>
      <c r="K797" s="103"/>
      <c r="L797" s="103"/>
    </row>
    <row r="798" spans="1:12" s="104" customFormat="1" ht="12.75">
      <c r="A798" s="97"/>
      <c r="B798" s="98"/>
      <c r="C798" s="99"/>
      <c r="D798" s="100"/>
      <c r="E798" s="99"/>
      <c r="F798" s="101"/>
      <c r="G798" s="101"/>
      <c r="H798" s="102"/>
      <c r="I798" s="102"/>
      <c r="J798" s="102"/>
      <c r="K798" s="103"/>
      <c r="L798" s="103"/>
    </row>
    <row r="799" spans="1:12" s="104" customFormat="1" ht="12.75">
      <c r="A799" s="97"/>
      <c r="B799" s="98"/>
      <c r="C799" s="99"/>
      <c r="D799" s="100"/>
      <c r="E799" s="99"/>
      <c r="F799" s="101"/>
      <c r="G799" s="101"/>
      <c r="H799" s="102"/>
      <c r="I799" s="102"/>
      <c r="J799" s="102"/>
      <c r="K799" s="103"/>
      <c r="L799" s="103"/>
    </row>
    <row r="800" spans="1:12" s="104" customFormat="1" ht="12.75">
      <c r="A800" s="97"/>
      <c r="B800" s="98"/>
      <c r="C800" s="99"/>
      <c r="D800" s="100"/>
      <c r="E800" s="99"/>
      <c r="F800" s="101"/>
      <c r="G800" s="101"/>
      <c r="H800" s="102"/>
      <c r="I800" s="102"/>
      <c r="J800" s="102"/>
      <c r="K800" s="103"/>
      <c r="L800" s="103"/>
    </row>
    <row r="801" spans="1:12" s="104" customFormat="1" ht="12.75">
      <c r="A801" s="97"/>
      <c r="B801" s="98"/>
      <c r="C801" s="99"/>
      <c r="D801" s="100"/>
      <c r="E801" s="99"/>
      <c r="F801" s="101"/>
      <c r="G801" s="101"/>
      <c r="H801" s="102"/>
      <c r="I801" s="102"/>
      <c r="J801" s="102"/>
      <c r="K801" s="103"/>
      <c r="L801" s="103"/>
    </row>
    <row r="802" spans="1:12" s="104" customFormat="1" ht="12.75">
      <c r="A802" s="97"/>
      <c r="B802" s="98"/>
      <c r="C802" s="99"/>
      <c r="D802" s="100"/>
      <c r="E802" s="99"/>
      <c r="F802" s="101"/>
      <c r="G802" s="101"/>
      <c r="H802" s="102"/>
      <c r="I802" s="102"/>
      <c r="J802" s="102"/>
      <c r="K802" s="103"/>
      <c r="L802" s="103"/>
    </row>
    <row r="803" spans="1:12" s="104" customFormat="1" ht="12.75">
      <c r="A803" s="97"/>
      <c r="B803" s="98"/>
      <c r="C803" s="99"/>
      <c r="D803" s="100"/>
      <c r="E803" s="99"/>
      <c r="F803" s="101"/>
      <c r="G803" s="101"/>
      <c r="H803" s="102"/>
      <c r="I803" s="102"/>
      <c r="J803" s="102"/>
      <c r="K803" s="103"/>
      <c r="L803" s="103"/>
    </row>
    <row r="804" spans="1:12" s="104" customFormat="1" ht="12.75">
      <c r="A804" s="97"/>
      <c r="B804" s="98"/>
      <c r="C804" s="99"/>
      <c r="D804" s="100"/>
      <c r="E804" s="99"/>
      <c r="F804" s="101"/>
      <c r="G804" s="101"/>
      <c r="H804" s="102"/>
      <c r="I804" s="102"/>
      <c r="J804" s="102"/>
      <c r="K804" s="103"/>
      <c r="L804" s="103"/>
    </row>
    <row r="805" spans="1:12" s="104" customFormat="1" ht="12.75">
      <c r="A805" s="97"/>
      <c r="B805" s="98"/>
      <c r="C805" s="99"/>
      <c r="D805" s="100"/>
      <c r="E805" s="99"/>
      <c r="F805" s="101"/>
      <c r="G805" s="101"/>
      <c r="H805" s="102"/>
      <c r="I805" s="102"/>
      <c r="J805" s="102"/>
      <c r="K805" s="103"/>
      <c r="L805" s="103"/>
    </row>
    <row r="806" spans="1:12" s="104" customFormat="1" ht="12.75">
      <c r="A806" s="97"/>
      <c r="B806" s="98"/>
      <c r="C806" s="99"/>
      <c r="D806" s="100"/>
      <c r="E806" s="99"/>
      <c r="F806" s="101"/>
      <c r="G806" s="101"/>
      <c r="H806" s="102"/>
      <c r="I806" s="102"/>
      <c r="J806" s="102"/>
      <c r="K806" s="103"/>
      <c r="L806" s="103"/>
    </row>
    <row r="807" spans="1:12" s="104" customFormat="1" ht="12.75">
      <c r="A807" s="97"/>
      <c r="B807" s="98"/>
      <c r="C807" s="99"/>
      <c r="D807" s="100"/>
      <c r="E807" s="99"/>
      <c r="F807" s="101"/>
      <c r="G807" s="101"/>
      <c r="H807" s="102"/>
      <c r="I807" s="102"/>
      <c r="J807" s="102"/>
      <c r="K807" s="103"/>
      <c r="L807" s="103"/>
    </row>
    <row r="808" spans="1:12" s="104" customFormat="1" ht="12.75">
      <c r="A808" s="97"/>
      <c r="B808" s="98"/>
      <c r="C808" s="99"/>
      <c r="D808" s="100"/>
      <c r="E808" s="99"/>
      <c r="F808" s="101"/>
      <c r="G808" s="101"/>
      <c r="H808" s="102"/>
      <c r="I808" s="102"/>
      <c r="J808" s="102"/>
      <c r="K808" s="103"/>
      <c r="L808" s="103"/>
    </row>
    <row r="809" spans="1:12" s="104" customFormat="1" ht="12.75">
      <c r="A809" s="97"/>
      <c r="B809" s="98"/>
      <c r="C809" s="99"/>
      <c r="D809" s="100"/>
      <c r="E809" s="99"/>
      <c r="F809" s="101"/>
      <c r="G809" s="101"/>
      <c r="H809" s="102"/>
      <c r="I809" s="102"/>
      <c r="J809" s="102"/>
      <c r="K809" s="103"/>
      <c r="L809" s="103"/>
    </row>
    <row r="810" spans="1:12" s="104" customFormat="1" ht="12.75">
      <c r="A810" s="97"/>
      <c r="B810" s="98"/>
      <c r="C810" s="99"/>
      <c r="D810" s="100"/>
      <c r="E810" s="99"/>
      <c r="F810" s="101"/>
      <c r="G810" s="101"/>
      <c r="H810" s="102"/>
      <c r="I810" s="102"/>
      <c r="J810" s="102"/>
      <c r="K810" s="103"/>
      <c r="L810" s="103"/>
    </row>
    <row r="811" spans="1:12" s="104" customFormat="1" ht="12.75">
      <c r="A811" s="97"/>
      <c r="B811" s="98"/>
      <c r="C811" s="99"/>
      <c r="D811" s="100"/>
      <c r="E811" s="99"/>
      <c r="F811" s="101"/>
      <c r="G811" s="101"/>
      <c r="H811" s="102"/>
      <c r="I811" s="102"/>
      <c r="J811" s="102"/>
      <c r="K811" s="103"/>
      <c r="L811" s="103"/>
    </row>
    <row r="812" spans="1:12" s="104" customFormat="1" ht="12.75">
      <c r="A812" s="97"/>
      <c r="B812" s="98"/>
      <c r="C812" s="99"/>
      <c r="D812" s="100"/>
      <c r="E812" s="99"/>
      <c r="F812" s="101"/>
      <c r="G812" s="101"/>
      <c r="H812" s="102"/>
      <c r="I812" s="102"/>
      <c r="J812" s="102"/>
      <c r="K812" s="103"/>
      <c r="L812" s="103"/>
    </row>
    <row r="813" spans="1:12" s="104" customFormat="1" ht="12.75">
      <c r="A813" s="97"/>
      <c r="B813" s="98"/>
      <c r="C813" s="99"/>
      <c r="D813" s="100"/>
      <c r="E813" s="99"/>
      <c r="F813" s="101"/>
      <c r="G813" s="101"/>
      <c r="H813" s="102"/>
      <c r="I813" s="102"/>
      <c r="J813" s="102"/>
      <c r="K813" s="103"/>
      <c r="L813" s="103"/>
    </row>
    <row r="814" spans="1:12" s="104" customFormat="1" ht="12.75">
      <c r="A814" s="97"/>
      <c r="B814" s="98"/>
      <c r="C814" s="99"/>
      <c r="D814" s="100"/>
      <c r="E814" s="99"/>
      <c r="F814" s="101"/>
      <c r="G814" s="101"/>
      <c r="H814" s="102"/>
      <c r="I814" s="102"/>
      <c r="J814" s="102"/>
      <c r="K814" s="103"/>
      <c r="L814" s="103"/>
    </row>
    <row r="815" spans="1:12" s="104" customFormat="1" ht="12.75">
      <c r="A815" s="97"/>
      <c r="B815" s="98"/>
      <c r="C815" s="99"/>
      <c r="D815" s="100"/>
      <c r="E815" s="99"/>
      <c r="F815" s="101"/>
      <c r="G815" s="101"/>
      <c r="H815" s="102"/>
      <c r="I815" s="102"/>
      <c r="J815" s="102"/>
      <c r="K815" s="103"/>
      <c r="L815" s="103"/>
    </row>
    <row r="816" spans="1:12" s="104" customFormat="1" ht="12.75">
      <c r="A816" s="97"/>
      <c r="B816" s="98"/>
      <c r="C816" s="99"/>
      <c r="D816" s="100"/>
      <c r="E816" s="99"/>
      <c r="F816" s="101"/>
      <c r="G816" s="101"/>
      <c r="H816" s="102"/>
      <c r="I816" s="102"/>
      <c r="J816" s="102"/>
      <c r="K816" s="103"/>
      <c r="L816" s="103"/>
    </row>
    <row r="817" spans="1:12" s="104" customFormat="1" ht="12.75">
      <c r="A817" s="97"/>
      <c r="B817" s="98"/>
      <c r="C817" s="99"/>
      <c r="D817" s="100"/>
      <c r="E817" s="99"/>
      <c r="F817" s="101"/>
      <c r="G817" s="101"/>
      <c r="H817" s="102"/>
      <c r="I817" s="102"/>
      <c r="J817" s="102"/>
      <c r="K817" s="103"/>
      <c r="L817" s="103"/>
    </row>
    <row r="818" spans="1:12" s="104" customFormat="1" ht="12.75">
      <c r="A818" s="97"/>
      <c r="B818" s="98"/>
      <c r="C818" s="99"/>
      <c r="D818" s="100"/>
      <c r="E818" s="99"/>
      <c r="F818" s="101"/>
      <c r="G818" s="101"/>
      <c r="H818" s="102"/>
      <c r="I818" s="102"/>
      <c r="J818" s="102"/>
      <c r="K818" s="103"/>
      <c r="L818" s="103"/>
    </row>
    <row r="819" spans="1:12" s="104" customFormat="1" ht="12.75">
      <c r="A819" s="97"/>
      <c r="B819" s="98"/>
      <c r="C819" s="99"/>
      <c r="D819" s="100"/>
      <c r="E819" s="99"/>
      <c r="F819" s="101"/>
      <c r="G819" s="101"/>
      <c r="H819" s="102"/>
      <c r="I819" s="102"/>
      <c r="J819" s="102"/>
      <c r="K819" s="103"/>
      <c r="L819" s="103"/>
    </row>
    <row r="820" spans="1:12" s="104" customFormat="1" ht="12.75">
      <c r="A820" s="97"/>
      <c r="B820" s="98"/>
      <c r="C820" s="99"/>
      <c r="D820" s="100"/>
      <c r="E820" s="99"/>
      <c r="F820" s="101"/>
      <c r="G820" s="101"/>
      <c r="H820" s="102"/>
      <c r="I820" s="102"/>
      <c r="J820" s="102"/>
      <c r="K820" s="103"/>
      <c r="L820" s="103"/>
    </row>
    <row r="821" spans="1:12" s="104" customFormat="1" ht="12.75">
      <c r="A821" s="97"/>
      <c r="B821" s="98"/>
      <c r="C821" s="99"/>
      <c r="D821" s="100"/>
      <c r="E821" s="99"/>
      <c r="F821" s="101"/>
      <c r="G821" s="101"/>
      <c r="H821" s="102"/>
      <c r="I821" s="102"/>
      <c r="J821" s="102"/>
      <c r="K821" s="103"/>
      <c r="L821" s="103"/>
    </row>
    <row r="822" spans="1:12" s="104" customFormat="1" ht="12.75">
      <c r="A822" s="97"/>
      <c r="B822" s="98"/>
      <c r="C822" s="99"/>
      <c r="D822" s="100"/>
      <c r="E822" s="99"/>
      <c r="F822" s="101"/>
      <c r="G822" s="101"/>
      <c r="H822" s="102"/>
      <c r="I822" s="102"/>
      <c r="J822" s="102"/>
      <c r="K822" s="103"/>
      <c r="L822" s="103"/>
    </row>
    <row r="823" spans="1:12" s="104" customFormat="1" ht="12.75">
      <c r="A823" s="97"/>
      <c r="B823" s="98"/>
      <c r="C823" s="99"/>
      <c r="D823" s="100"/>
      <c r="E823" s="99"/>
      <c r="F823" s="101"/>
      <c r="G823" s="101"/>
      <c r="H823" s="102"/>
      <c r="I823" s="102"/>
      <c r="J823" s="102"/>
      <c r="K823" s="103"/>
      <c r="L823" s="103"/>
    </row>
    <row r="824" spans="1:12" s="104" customFormat="1" ht="12.75">
      <c r="A824" s="97"/>
      <c r="B824" s="98"/>
      <c r="C824" s="99"/>
      <c r="D824" s="100"/>
      <c r="E824" s="99"/>
      <c r="F824" s="101"/>
      <c r="G824" s="101"/>
      <c r="H824" s="102"/>
      <c r="I824" s="102"/>
      <c r="J824" s="102"/>
      <c r="K824" s="103"/>
      <c r="L824" s="103"/>
    </row>
    <row r="825" spans="1:12" s="104" customFormat="1" ht="12.75">
      <c r="A825" s="97"/>
      <c r="B825" s="98"/>
      <c r="C825" s="99"/>
      <c r="D825" s="100"/>
      <c r="E825" s="99"/>
      <c r="F825" s="101"/>
      <c r="G825" s="101"/>
      <c r="H825" s="102"/>
      <c r="I825" s="102"/>
      <c r="J825" s="102"/>
      <c r="K825" s="103"/>
      <c r="L825" s="103"/>
    </row>
    <row r="826" spans="1:12" s="104" customFormat="1" ht="12.75">
      <c r="A826" s="97"/>
      <c r="B826" s="98"/>
      <c r="C826" s="99"/>
      <c r="D826" s="100"/>
      <c r="E826" s="99"/>
      <c r="F826" s="101"/>
      <c r="G826" s="101"/>
      <c r="H826" s="102"/>
      <c r="I826" s="102"/>
      <c r="J826" s="102"/>
      <c r="K826" s="103"/>
      <c r="L826" s="103"/>
    </row>
    <row r="827" spans="1:12" s="104" customFormat="1" ht="12.75">
      <c r="A827" s="97"/>
      <c r="B827" s="98"/>
      <c r="C827" s="99"/>
      <c r="D827" s="100"/>
      <c r="E827" s="99"/>
      <c r="F827" s="101"/>
      <c r="G827" s="101"/>
      <c r="H827" s="102"/>
      <c r="I827" s="102"/>
      <c r="J827" s="102"/>
      <c r="K827" s="103"/>
      <c r="L827" s="103"/>
    </row>
    <row r="828" spans="1:12" s="104" customFormat="1" ht="12.75">
      <c r="A828" s="97"/>
      <c r="B828" s="98"/>
      <c r="C828" s="99"/>
      <c r="D828" s="100"/>
      <c r="E828" s="99"/>
      <c r="F828" s="101"/>
      <c r="G828" s="101"/>
      <c r="H828" s="102"/>
      <c r="I828" s="102"/>
      <c r="J828" s="102"/>
      <c r="K828" s="103"/>
      <c r="L828" s="103"/>
    </row>
    <row r="829" spans="1:12" s="104" customFormat="1" ht="12.75">
      <c r="A829" s="97"/>
      <c r="B829" s="98"/>
      <c r="C829" s="99"/>
      <c r="D829" s="100"/>
      <c r="E829" s="99"/>
      <c r="F829" s="101"/>
      <c r="G829" s="101"/>
      <c r="H829" s="102"/>
      <c r="I829" s="102"/>
      <c r="J829" s="102"/>
      <c r="K829" s="103"/>
      <c r="L829" s="103"/>
    </row>
    <row r="830" spans="1:12" s="104" customFormat="1" ht="12.75">
      <c r="A830" s="97"/>
      <c r="B830" s="98"/>
      <c r="C830" s="99"/>
      <c r="D830" s="100"/>
      <c r="E830" s="99"/>
      <c r="F830" s="101"/>
      <c r="G830" s="101"/>
      <c r="H830" s="102"/>
      <c r="I830" s="102"/>
      <c r="J830" s="102"/>
      <c r="K830" s="103"/>
      <c r="L830" s="103"/>
    </row>
    <row r="831" spans="1:12" s="104" customFormat="1" ht="12.75">
      <c r="A831" s="97"/>
      <c r="B831" s="98"/>
      <c r="C831" s="99"/>
      <c r="D831" s="100"/>
      <c r="E831" s="99"/>
      <c r="F831" s="101"/>
      <c r="G831" s="101"/>
      <c r="H831" s="102"/>
      <c r="I831" s="102"/>
      <c r="J831" s="102"/>
      <c r="K831" s="103"/>
      <c r="L831" s="103"/>
    </row>
    <row r="832" spans="1:12" s="104" customFormat="1" ht="12.75">
      <c r="A832" s="97"/>
      <c r="B832" s="98"/>
      <c r="C832" s="99"/>
      <c r="D832" s="100"/>
      <c r="E832" s="99"/>
      <c r="F832" s="101"/>
      <c r="G832" s="101"/>
      <c r="H832" s="102"/>
      <c r="I832" s="102"/>
      <c r="J832" s="102"/>
      <c r="K832" s="103"/>
      <c r="L832" s="103"/>
    </row>
    <row r="833" spans="1:12" s="104" customFormat="1" ht="12.75">
      <c r="A833" s="97"/>
      <c r="B833" s="98"/>
      <c r="C833" s="99"/>
      <c r="D833" s="100"/>
      <c r="E833" s="99"/>
      <c r="F833" s="101"/>
      <c r="G833" s="101"/>
      <c r="H833" s="102"/>
      <c r="I833" s="102"/>
      <c r="J833" s="102"/>
      <c r="K833" s="103"/>
      <c r="L833" s="103"/>
    </row>
    <row r="834" spans="1:12" s="104" customFormat="1" ht="12.75">
      <c r="A834" s="97"/>
      <c r="B834" s="98"/>
      <c r="C834" s="99"/>
      <c r="D834" s="100"/>
      <c r="E834" s="99"/>
      <c r="F834" s="101"/>
      <c r="G834" s="101"/>
      <c r="H834" s="102"/>
      <c r="I834" s="102"/>
      <c r="J834" s="102"/>
      <c r="K834" s="103"/>
      <c r="L834" s="103"/>
    </row>
    <row r="835" spans="1:12" s="104" customFormat="1" ht="12.75">
      <c r="A835" s="97"/>
      <c r="B835" s="98"/>
      <c r="C835" s="99"/>
      <c r="D835" s="100"/>
      <c r="E835" s="99"/>
      <c r="F835" s="101"/>
      <c r="G835" s="101"/>
      <c r="H835" s="102"/>
      <c r="I835" s="102"/>
      <c r="J835" s="102"/>
      <c r="K835" s="103"/>
      <c r="L835" s="103"/>
    </row>
    <row r="836" spans="1:12" s="104" customFormat="1" ht="12.75">
      <c r="A836" s="97"/>
      <c r="B836" s="98"/>
      <c r="C836" s="99"/>
      <c r="D836" s="100"/>
      <c r="E836" s="99"/>
      <c r="F836" s="101"/>
      <c r="G836" s="101"/>
      <c r="H836" s="102"/>
      <c r="I836" s="102"/>
      <c r="J836" s="102"/>
      <c r="K836" s="103"/>
      <c r="L836" s="103"/>
    </row>
    <row r="837" spans="1:12" s="104" customFormat="1" ht="12.75">
      <c r="A837" s="97"/>
      <c r="B837" s="98"/>
      <c r="C837" s="99"/>
      <c r="D837" s="100"/>
      <c r="E837" s="99"/>
      <c r="F837" s="101"/>
      <c r="G837" s="101"/>
      <c r="H837" s="102"/>
      <c r="I837" s="102"/>
      <c r="J837" s="102"/>
      <c r="K837" s="103"/>
      <c r="L837" s="103"/>
    </row>
    <row r="838" spans="1:12" s="104" customFormat="1" ht="12.75">
      <c r="A838" s="97"/>
      <c r="B838" s="98"/>
      <c r="C838" s="99"/>
      <c r="D838" s="100"/>
      <c r="E838" s="99"/>
      <c r="F838" s="101"/>
      <c r="G838" s="101"/>
      <c r="H838" s="102"/>
      <c r="I838" s="102"/>
      <c r="J838" s="102"/>
      <c r="K838" s="103"/>
      <c r="L838" s="103"/>
    </row>
    <row r="839" spans="1:12" s="104" customFormat="1" ht="12.75">
      <c r="A839" s="97"/>
      <c r="B839" s="98"/>
      <c r="C839" s="99"/>
      <c r="D839" s="100"/>
      <c r="E839" s="99"/>
      <c r="F839" s="101"/>
      <c r="G839" s="101"/>
      <c r="H839" s="102"/>
      <c r="I839" s="102"/>
      <c r="J839" s="102"/>
      <c r="K839" s="103"/>
      <c r="L839" s="103"/>
    </row>
    <row r="840" spans="1:12" s="104" customFormat="1" ht="12.75">
      <c r="A840" s="97"/>
      <c r="B840" s="98"/>
      <c r="C840" s="99"/>
      <c r="D840" s="100"/>
      <c r="E840" s="99"/>
      <c r="F840" s="101"/>
      <c r="G840" s="101"/>
      <c r="H840" s="102"/>
      <c r="I840" s="102"/>
      <c r="J840" s="102"/>
      <c r="K840" s="103"/>
      <c r="L840" s="103"/>
    </row>
    <row r="841" spans="1:12" s="104" customFormat="1" ht="12.75">
      <c r="A841" s="97"/>
      <c r="B841" s="98"/>
      <c r="C841" s="99"/>
      <c r="D841" s="100"/>
      <c r="E841" s="99"/>
      <c r="F841" s="101"/>
      <c r="G841" s="101"/>
      <c r="H841" s="102"/>
      <c r="I841" s="102"/>
      <c r="J841" s="102"/>
      <c r="K841" s="103"/>
      <c r="L841" s="103"/>
    </row>
    <row r="842" spans="1:12" s="104" customFormat="1" ht="12.75">
      <c r="A842" s="97"/>
      <c r="B842" s="98"/>
      <c r="C842" s="99"/>
      <c r="D842" s="100"/>
      <c r="E842" s="99"/>
      <c r="F842" s="101"/>
      <c r="G842" s="101"/>
      <c r="H842" s="102"/>
      <c r="I842" s="102"/>
      <c r="J842" s="102"/>
      <c r="K842" s="103"/>
      <c r="L842" s="103"/>
    </row>
    <row r="843" spans="1:12" s="104" customFormat="1" ht="12.75">
      <c r="A843" s="97"/>
      <c r="B843" s="98"/>
      <c r="C843" s="99"/>
      <c r="D843" s="100"/>
      <c r="E843" s="99"/>
      <c r="F843" s="101"/>
      <c r="G843" s="101"/>
      <c r="H843" s="102"/>
      <c r="I843" s="102"/>
      <c r="J843" s="102"/>
      <c r="K843" s="103"/>
      <c r="L843" s="103"/>
    </row>
    <row r="844" spans="1:12" s="104" customFormat="1" ht="12.75">
      <c r="A844" s="97"/>
      <c r="B844" s="98"/>
      <c r="C844" s="99"/>
      <c r="D844" s="100"/>
      <c r="E844" s="99"/>
      <c r="F844" s="101"/>
      <c r="G844" s="101"/>
      <c r="H844" s="102"/>
      <c r="I844" s="102"/>
      <c r="J844" s="102"/>
      <c r="K844" s="103"/>
      <c r="L844" s="103"/>
    </row>
    <row r="845" spans="1:12" s="104" customFormat="1" ht="12.75">
      <c r="A845" s="97"/>
      <c r="B845" s="98"/>
      <c r="C845" s="99"/>
      <c r="D845" s="100"/>
      <c r="E845" s="99"/>
      <c r="F845" s="101"/>
      <c r="G845" s="101"/>
      <c r="H845" s="102"/>
      <c r="I845" s="102"/>
      <c r="J845" s="102"/>
      <c r="K845" s="103"/>
      <c r="L845" s="103"/>
    </row>
    <row r="846" spans="1:12" s="104" customFormat="1" ht="12.75">
      <c r="A846" s="97"/>
      <c r="B846" s="98"/>
      <c r="C846" s="99"/>
      <c r="D846" s="100"/>
      <c r="E846" s="99"/>
      <c r="F846" s="101"/>
      <c r="G846" s="101"/>
      <c r="H846" s="102"/>
      <c r="I846" s="102"/>
      <c r="J846" s="102"/>
      <c r="K846" s="103"/>
      <c r="L846" s="103"/>
    </row>
    <row r="847" spans="1:12" s="104" customFormat="1" ht="12.75">
      <c r="A847" s="97"/>
      <c r="B847" s="98"/>
      <c r="C847" s="99"/>
      <c r="D847" s="100"/>
      <c r="E847" s="99"/>
      <c r="F847" s="101"/>
      <c r="G847" s="101"/>
      <c r="H847" s="102"/>
      <c r="I847" s="102"/>
      <c r="J847" s="102"/>
      <c r="K847" s="103"/>
      <c r="L847" s="103"/>
    </row>
    <row r="848" spans="1:12" s="104" customFormat="1" ht="12.75">
      <c r="A848" s="97"/>
      <c r="B848" s="98"/>
      <c r="C848" s="99"/>
      <c r="D848" s="100"/>
      <c r="E848" s="99"/>
      <c r="F848" s="101"/>
      <c r="G848" s="101"/>
      <c r="H848" s="102"/>
      <c r="I848" s="102"/>
      <c r="J848" s="102"/>
      <c r="K848" s="103"/>
      <c r="L848" s="103"/>
    </row>
    <row r="849" spans="1:12" s="104" customFormat="1" ht="12.75">
      <c r="A849" s="97"/>
      <c r="B849" s="98"/>
      <c r="C849" s="99"/>
      <c r="D849" s="100"/>
      <c r="E849" s="99"/>
      <c r="F849" s="101"/>
      <c r="G849" s="101"/>
      <c r="H849" s="102"/>
      <c r="I849" s="102"/>
      <c r="J849" s="102"/>
      <c r="K849" s="103"/>
      <c r="L849" s="103"/>
    </row>
    <row r="850" spans="1:12" s="104" customFormat="1" ht="12.75">
      <c r="A850" s="97"/>
      <c r="B850" s="98"/>
      <c r="C850" s="99"/>
      <c r="D850" s="100"/>
      <c r="E850" s="99"/>
      <c r="F850" s="101"/>
      <c r="G850" s="101"/>
      <c r="H850" s="102"/>
      <c r="I850" s="102"/>
      <c r="J850" s="102"/>
      <c r="K850" s="103"/>
      <c r="L850" s="103"/>
    </row>
    <row r="851" spans="1:12" s="104" customFormat="1" ht="12.75">
      <c r="A851" s="97"/>
      <c r="B851" s="98"/>
      <c r="C851" s="99"/>
      <c r="D851" s="100"/>
      <c r="E851" s="99"/>
      <c r="F851" s="101"/>
      <c r="G851" s="101"/>
      <c r="H851" s="102"/>
      <c r="I851" s="102"/>
      <c r="J851" s="102"/>
      <c r="K851" s="103"/>
      <c r="L851" s="103"/>
    </row>
    <row r="852" spans="1:12" s="104" customFormat="1" ht="12.75">
      <c r="A852" s="97"/>
      <c r="B852" s="98"/>
      <c r="C852" s="99"/>
      <c r="D852" s="100"/>
      <c r="E852" s="99"/>
      <c r="F852" s="101"/>
      <c r="G852" s="101"/>
      <c r="H852" s="102"/>
      <c r="I852" s="102"/>
      <c r="J852" s="102"/>
      <c r="K852" s="103"/>
      <c r="L852" s="103"/>
    </row>
    <row r="853" spans="1:12" s="104" customFormat="1" ht="12.75">
      <c r="A853" s="97"/>
      <c r="B853" s="98"/>
      <c r="C853" s="99"/>
      <c r="D853" s="100"/>
      <c r="E853" s="99"/>
      <c r="F853" s="101"/>
      <c r="G853" s="101"/>
      <c r="H853" s="102"/>
      <c r="I853" s="102"/>
      <c r="J853" s="102"/>
      <c r="K853" s="103"/>
      <c r="L853" s="103"/>
    </row>
    <row r="854" spans="1:12" s="104" customFormat="1" ht="12.75">
      <c r="A854" s="97"/>
      <c r="B854" s="98"/>
      <c r="C854" s="99"/>
      <c r="D854" s="100"/>
      <c r="E854" s="99"/>
      <c r="F854" s="101"/>
      <c r="G854" s="101"/>
      <c r="H854" s="102"/>
      <c r="I854" s="102"/>
      <c r="J854" s="102"/>
      <c r="K854" s="103"/>
      <c r="L854" s="103"/>
    </row>
    <row r="855" spans="1:12" s="104" customFormat="1" ht="12.75">
      <c r="A855" s="97"/>
      <c r="B855" s="98"/>
      <c r="C855" s="99"/>
      <c r="D855" s="100"/>
      <c r="E855" s="99"/>
      <c r="F855" s="101"/>
      <c r="G855" s="101"/>
      <c r="H855" s="102"/>
      <c r="I855" s="102"/>
      <c r="J855" s="102"/>
      <c r="K855" s="103"/>
      <c r="L855" s="103"/>
    </row>
    <row r="856" spans="1:12" s="104" customFormat="1" ht="12.75">
      <c r="A856" s="97"/>
      <c r="B856" s="98"/>
      <c r="C856" s="99"/>
      <c r="D856" s="100"/>
      <c r="E856" s="99"/>
      <c r="F856" s="101"/>
      <c r="G856" s="101"/>
      <c r="H856" s="102"/>
      <c r="I856" s="102"/>
      <c r="J856" s="102"/>
      <c r="K856" s="103"/>
      <c r="L856" s="103"/>
    </row>
    <row r="857" spans="1:12" s="104" customFormat="1" ht="12.75">
      <c r="A857" s="97"/>
      <c r="B857" s="98"/>
      <c r="C857" s="99"/>
      <c r="D857" s="100"/>
      <c r="E857" s="99"/>
      <c r="F857" s="101"/>
      <c r="G857" s="101"/>
      <c r="H857" s="102"/>
      <c r="I857" s="102"/>
      <c r="J857" s="102"/>
      <c r="K857" s="103"/>
      <c r="L857" s="103"/>
    </row>
    <row r="858" spans="1:12" s="104" customFormat="1" ht="12.75">
      <c r="A858" s="97"/>
      <c r="B858" s="98"/>
      <c r="C858" s="99"/>
      <c r="D858" s="100"/>
      <c r="E858" s="99"/>
      <c r="F858" s="101"/>
      <c r="G858" s="101"/>
      <c r="H858" s="102"/>
      <c r="I858" s="102"/>
      <c r="J858" s="102"/>
      <c r="K858" s="103"/>
      <c r="L858" s="103"/>
    </row>
    <row r="859" spans="1:12" s="104" customFormat="1" ht="12.75">
      <c r="A859" s="97"/>
      <c r="B859" s="98"/>
      <c r="C859" s="99"/>
      <c r="D859" s="100"/>
      <c r="E859" s="99"/>
      <c r="F859" s="101"/>
      <c r="G859" s="101"/>
      <c r="H859" s="102"/>
      <c r="I859" s="102"/>
      <c r="J859" s="102"/>
      <c r="K859" s="103"/>
      <c r="L859" s="103"/>
    </row>
    <row r="860" spans="1:12" s="104" customFormat="1" ht="12.75">
      <c r="A860" s="97"/>
      <c r="B860" s="98"/>
      <c r="C860" s="99"/>
      <c r="D860" s="100"/>
      <c r="E860" s="99"/>
      <c r="F860" s="101"/>
      <c r="G860" s="101"/>
      <c r="H860" s="102"/>
      <c r="I860" s="102"/>
      <c r="J860" s="102"/>
      <c r="K860" s="103"/>
      <c r="L860" s="103"/>
    </row>
    <row r="861" spans="1:12" s="104" customFormat="1" ht="12.75">
      <c r="A861" s="97"/>
      <c r="B861" s="98"/>
      <c r="C861" s="99"/>
      <c r="D861" s="100"/>
      <c r="E861" s="99"/>
      <c r="F861" s="101"/>
      <c r="G861" s="101"/>
      <c r="H861" s="102"/>
      <c r="I861" s="102"/>
      <c r="J861" s="102"/>
      <c r="K861" s="103"/>
      <c r="L861" s="103"/>
    </row>
    <row r="862" spans="1:12" s="104" customFormat="1" ht="12.75">
      <c r="A862" s="97"/>
      <c r="B862" s="98"/>
      <c r="C862" s="99"/>
      <c r="D862" s="100"/>
      <c r="E862" s="99"/>
      <c r="F862" s="101"/>
      <c r="G862" s="101"/>
      <c r="H862" s="102"/>
      <c r="I862" s="102"/>
      <c r="J862" s="102"/>
      <c r="K862" s="103"/>
      <c r="L862" s="103"/>
    </row>
    <row r="863" spans="1:12" s="104" customFormat="1" ht="12.75">
      <c r="A863" s="97"/>
      <c r="B863" s="98"/>
      <c r="C863" s="99"/>
      <c r="D863" s="100"/>
      <c r="E863" s="99"/>
      <c r="F863" s="101"/>
      <c r="G863" s="101"/>
      <c r="H863" s="102"/>
      <c r="I863" s="102"/>
      <c r="J863" s="102"/>
      <c r="K863" s="103"/>
      <c r="L863" s="103"/>
    </row>
    <row r="864" spans="1:12" s="104" customFormat="1" ht="12.75">
      <c r="A864" s="97"/>
      <c r="B864" s="98"/>
      <c r="C864" s="99"/>
      <c r="D864" s="100"/>
      <c r="E864" s="99"/>
      <c r="F864" s="101"/>
      <c r="G864" s="101"/>
      <c r="H864" s="102"/>
      <c r="I864" s="102"/>
      <c r="J864" s="102"/>
      <c r="K864" s="103"/>
      <c r="L864" s="103"/>
    </row>
    <row r="865" spans="1:12" s="104" customFormat="1" ht="12.75">
      <c r="A865" s="97"/>
      <c r="B865" s="98"/>
      <c r="C865" s="99"/>
      <c r="D865" s="100"/>
      <c r="E865" s="99"/>
      <c r="F865" s="101"/>
      <c r="G865" s="101"/>
      <c r="H865" s="102"/>
      <c r="I865" s="102"/>
      <c r="J865" s="102"/>
      <c r="K865" s="103"/>
      <c r="L865" s="103"/>
    </row>
    <row r="866" spans="1:12" s="104" customFormat="1" ht="12.75">
      <c r="A866" s="97"/>
      <c r="B866" s="98"/>
      <c r="C866" s="99"/>
      <c r="D866" s="100"/>
      <c r="E866" s="99"/>
      <c r="F866" s="101"/>
      <c r="G866" s="101"/>
      <c r="H866" s="102"/>
      <c r="I866" s="102"/>
      <c r="J866" s="102"/>
      <c r="K866" s="103"/>
      <c r="L866" s="103"/>
    </row>
    <row r="867" spans="1:12" s="104" customFormat="1" ht="12.75">
      <c r="A867" s="97"/>
      <c r="B867" s="98"/>
      <c r="C867" s="99"/>
      <c r="D867" s="100"/>
      <c r="E867" s="99"/>
      <c r="F867" s="101"/>
      <c r="G867" s="101"/>
      <c r="H867" s="102"/>
      <c r="I867" s="102"/>
      <c r="J867" s="102"/>
      <c r="K867" s="103"/>
      <c r="L867" s="103"/>
    </row>
    <row r="868" spans="1:12" s="104" customFormat="1" ht="12.75">
      <c r="A868" s="97"/>
      <c r="B868" s="98"/>
      <c r="C868" s="99"/>
      <c r="D868" s="100"/>
      <c r="E868" s="99"/>
      <c r="F868" s="101"/>
      <c r="G868" s="101"/>
      <c r="H868" s="102"/>
      <c r="I868" s="102"/>
      <c r="J868" s="102"/>
      <c r="K868" s="103"/>
      <c r="L868" s="103"/>
    </row>
    <row r="869" spans="1:12" s="104" customFormat="1" ht="12.75">
      <c r="A869" s="97"/>
      <c r="B869" s="98"/>
      <c r="C869" s="99"/>
      <c r="D869" s="100"/>
      <c r="E869" s="99"/>
      <c r="F869" s="101"/>
      <c r="G869" s="101"/>
      <c r="H869" s="102"/>
      <c r="I869" s="102"/>
      <c r="J869" s="102"/>
      <c r="K869" s="103"/>
      <c r="L869" s="103"/>
    </row>
    <row r="870" spans="1:12" s="104" customFormat="1" ht="12.75">
      <c r="A870" s="97"/>
      <c r="B870" s="98"/>
      <c r="C870" s="99"/>
      <c r="D870" s="100"/>
      <c r="E870" s="99"/>
      <c r="F870" s="101"/>
      <c r="G870" s="101"/>
      <c r="H870" s="102"/>
      <c r="I870" s="102"/>
      <c r="J870" s="102"/>
      <c r="K870" s="103"/>
      <c r="L870" s="103"/>
    </row>
    <row r="871" spans="1:12" s="104" customFormat="1" ht="12.75">
      <c r="A871" s="97"/>
      <c r="B871" s="98"/>
      <c r="C871" s="99"/>
      <c r="D871" s="100"/>
      <c r="E871" s="99"/>
      <c r="F871" s="101"/>
      <c r="G871" s="101"/>
      <c r="H871" s="102"/>
      <c r="I871" s="102"/>
      <c r="J871" s="102"/>
      <c r="K871" s="103"/>
      <c r="L871" s="103"/>
    </row>
    <row r="872" spans="1:12" s="104" customFormat="1" ht="12.75">
      <c r="A872" s="97"/>
      <c r="B872" s="98"/>
      <c r="C872" s="99"/>
      <c r="D872" s="100"/>
      <c r="E872" s="99"/>
      <c r="F872" s="101"/>
      <c r="G872" s="101"/>
      <c r="H872" s="102"/>
      <c r="I872" s="102"/>
      <c r="J872" s="102"/>
      <c r="K872" s="103"/>
      <c r="L872" s="103"/>
    </row>
    <row r="873" spans="1:12" s="104" customFormat="1" ht="12.75">
      <c r="A873" s="97"/>
      <c r="B873" s="98"/>
      <c r="C873" s="99"/>
      <c r="D873" s="100"/>
      <c r="E873" s="99"/>
      <c r="F873" s="101"/>
      <c r="G873" s="101"/>
      <c r="H873" s="102"/>
      <c r="I873" s="102"/>
      <c r="J873" s="102"/>
      <c r="K873" s="103"/>
      <c r="L873" s="103"/>
    </row>
    <row r="874" spans="1:12" s="104" customFormat="1" ht="12.75">
      <c r="A874" s="97"/>
      <c r="B874" s="98"/>
      <c r="C874" s="99"/>
      <c r="D874" s="100"/>
      <c r="E874" s="99"/>
      <c r="F874" s="101"/>
      <c r="G874" s="101"/>
      <c r="H874" s="102"/>
      <c r="I874" s="102"/>
      <c r="J874" s="102"/>
      <c r="K874" s="103"/>
      <c r="L874" s="103"/>
    </row>
    <row r="875" spans="1:12" s="104" customFormat="1" ht="12.75">
      <c r="A875" s="97"/>
      <c r="B875" s="98"/>
      <c r="C875" s="99"/>
      <c r="D875" s="100"/>
      <c r="E875" s="99"/>
      <c r="F875" s="101"/>
      <c r="G875" s="101"/>
      <c r="H875" s="102"/>
      <c r="I875" s="102"/>
      <c r="J875" s="102"/>
      <c r="K875" s="103"/>
      <c r="L875" s="103"/>
    </row>
    <row r="876" spans="1:12" s="104" customFormat="1" ht="12.75">
      <c r="A876" s="97"/>
      <c r="B876" s="98"/>
      <c r="C876" s="99"/>
      <c r="D876" s="100"/>
      <c r="E876" s="99"/>
      <c r="F876" s="101"/>
      <c r="G876" s="101"/>
      <c r="H876" s="102"/>
      <c r="I876" s="102"/>
      <c r="J876" s="102"/>
      <c r="K876" s="103"/>
      <c r="L876" s="103"/>
    </row>
    <row r="877" spans="1:12" s="104" customFormat="1" ht="12.75">
      <c r="A877" s="97"/>
      <c r="B877" s="98"/>
      <c r="C877" s="99"/>
      <c r="D877" s="100"/>
      <c r="E877" s="99"/>
      <c r="F877" s="101"/>
      <c r="G877" s="101"/>
      <c r="H877" s="102"/>
      <c r="I877" s="102"/>
      <c r="J877" s="102"/>
      <c r="K877" s="103"/>
      <c r="L877" s="103"/>
    </row>
    <row r="878" spans="1:12" s="104" customFormat="1" ht="12.75">
      <c r="A878" s="97"/>
      <c r="B878" s="98"/>
      <c r="C878" s="99"/>
      <c r="D878" s="100"/>
      <c r="E878" s="99"/>
      <c r="F878" s="101"/>
      <c r="G878" s="101"/>
      <c r="H878" s="102"/>
      <c r="I878" s="102"/>
      <c r="J878" s="102"/>
      <c r="K878" s="103"/>
      <c r="L878" s="103"/>
    </row>
    <row r="879" spans="1:12" s="104" customFormat="1" ht="12.75">
      <c r="A879" s="97"/>
      <c r="B879" s="98"/>
      <c r="C879" s="99"/>
      <c r="D879" s="100"/>
      <c r="E879" s="99"/>
      <c r="F879" s="101"/>
      <c r="G879" s="101"/>
      <c r="H879" s="102"/>
      <c r="I879" s="102"/>
      <c r="J879" s="102"/>
      <c r="K879" s="103"/>
      <c r="L879" s="103"/>
    </row>
    <row r="880" spans="1:12" s="104" customFormat="1" ht="12.75">
      <c r="A880" s="97"/>
      <c r="B880" s="98"/>
      <c r="C880" s="99"/>
      <c r="D880" s="100"/>
      <c r="E880" s="99"/>
      <c r="F880" s="101"/>
      <c r="G880" s="101"/>
      <c r="H880" s="102"/>
      <c r="I880" s="102"/>
      <c r="J880" s="102"/>
      <c r="K880" s="103"/>
      <c r="L880" s="103"/>
    </row>
    <row r="881" spans="1:12" s="104" customFormat="1" ht="12.75">
      <c r="A881" s="97"/>
      <c r="B881" s="98"/>
      <c r="C881" s="99"/>
      <c r="D881" s="100"/>
      <c r="E881" s="99"/>
      <c r="F881" s="101"/>
      <c r="G881" s="101"/>
      <c r="H881" s="102"/>
      <c r="I881" s="102"/>
      <c r="J881" s="102"/>
      <c r="K881" s="103"/>
      <c r="L881" s="103"/>
    </row>
    <row r="882" spans="1:12" s="104" customFormat="1" ht="12.75">
      <c r="A882" s="97"/>
      <c r="B882" s="98"/>
      <c r="C882" s="99"/>
      <c r="D882" s="100"/>
      <c r="E882" s="99"/>
      <c r="F882" s="101"/>
      <c r="G882" s="101"/>
      <c r="H882" s="102"/>
      <c r="I882" s="102"/>
      <c r="J882" s="102"/>
      <c r="K882" s="103"/>
      <c r="L882" s="103"/>
    </row>
    <row r="883" spans="1:12" s="104" customFormat="1" ht="12.75">
      <c r="A883" s="97"/>
      <c r="B883" s="98"/>
      <c r="C883" s="99"/>
      <c r="D883" s="100"/>
      <c r="E883" s="99"/>
      <c r="F883" s="101"/>
      <c r="G883" s="101"/>
      <c r="H883" s="102"/>
      <c r="I883" s="102"/>
      <c r="J883" s="102"/>
      <c r="K883" s="103"/>
      <c r="L883" s="103"/>
    </row>
    <row r="884" spans="1:12" s="104" customFormat="1" ht="12.75">
      <c r="A884" s="97"/>
      <c r="B884" s="98"/>
      <c r="C884" s="99"/>
      <c r="D884" s="100"/>
      <c r="E884" s="99"/>
      <c r="F884" s="101"/>
      <c r="G884" s="101"/>
      <c r="H884" s="102"/>
      <c r="I884" s="102"/>
      <c r="J884" s="102"/>
      <c r="K884" s="103"/>
      <c r="L884" s="103"/>
    </row>
    <row r="885" spans="1:12" s="104" customFormat="1" ht="12.75">
      <c r="A885" s="97"/>
      <c r="B885" s="98"/>
      <c r="C885" s="99"/>
      <c r="D885" s="100"/>
      <c r="E885" s="99"/>
      <c r="F885" s="101"/>
      <c r="G885" s="101"/>
      <c r="H885" s="102"/>
      <c r="I885" s="102"/>
      <c r="J885" s="102"/>
      <c r="K885" s="103"/>
      <c r="L885" s="103"/>
    </row>
    <row r="886" spans="1:12" s="104" customFormat="1" ht="12.75">
      <c r="A886" s="97"/>
      <c r="B886" s="98"/>
      <c r="C886" s="99"/>
      <c r="D886" s="100"/>
      <c r="E886" s="99"/>
      <c r="F886" s="101"/>
      <c r="G886" s="101"/>
      <c r="H886" s="102"/>
      <c r="I886" s="102"/>
      <c r="J886" s="102"/>
      <c r="K886" s="103"/>
      <c r="L886" s="103"/>
    </row>
    <row r="887" spans="1:12" s="104" customFormat="1" ht="12.75">
      <c r="A887" s="97"/>
      <c r="B887" s="98"/>
      <c r="C887" s="99"/>
      <c r="D887" s="100"/>
      <c r="E887" s="99"/>
      <c r="F887" s="101"/>
      <c r="G887" s="101"/>
      <c r="H887" s="102"/>
      <c r="I887" s="102"/>
      <c r="J887" s="102"/>
      <c r="K887" s="103"/>
      <c r="L887" s="103"/>
    </row>
    <row r="888" spans="1:12" s="104" customFormat="1" ht="12.75">
      <c r="A888" s="97"/>
      <c r="B888" s="98"/>
      <c r="C888" s="99"/>
      <c r="D888" s="100"/>
      <c r="E888" s="99"/>
      <c r="F888" s="101"/>
      <c r="G888" s="101"/>
      <c r="H888" s="102"/>
      <c r="I888" s="102"/>
      <c r="J888" s="102"/>
      <c r="K888" s="103"/>
      <c r="L888" s="103"/>
    </row>
    <row r="889" spans="1:12" s="104" customFormat="1" ht="12.75">
      <c r="A889" s="97"/>
      <c r="B889" s="98"/>
      <c r="C889" s="99"/>
      <c r="D889" s="100"/>
      <c r="E889" s="99"/>
      <c r="F889" s="101"/>
      <c r="G889" s="101"/>
      <c r="H889" s="102"/>
      <c r="I889" s="102"/>
      <c r="J889" s="102"/>
      <c r="K889" s="103"/>
      <c r="L889" s="103"/>
    </row>
    <row r="890" spans="1:12" s="104" customFormat="1" ht="12.75">
      <c r="A890" s="97"/>
      <c r="B890" s="98"/>
      <c r="C890" s="99"/>
      <c r="D890" s="100"/>
      <c r="E890" s="99"/>
      <c r="F890" s="101"/>
      <c r="G890" s="101"/>
      <c r="H890" s="102"/>
      <c r="I890" s="102"/>
      <c r="J890" s="102"/>
      <c r="K890" s="103"/>
      <c r="L890" s="103"/>
    </row>
    <row r="891" spans="1:12" s="104" customFormat="1" ht="12.75">
      <c r="A891" s="97"/>
      <c r="B891" s="98"/>
      <c r="C891" s="99"/>
      <c r="D891" s="100"/>
      <c r="E891" s="99"/>
      <c r="F891" s="101"/>
      <c r="G891" s="101"/>
      <c r="H891" s="102"/>
      <c r="I891" s="102"/>
      <c r="J891" s="102"/>
      <c r="K891" s="103"/>
      <c r="L891" s="103"/>
    </row>
    <row r="892" spans="1:12" s="104" customFormat="1" ht="12.75">
      <c r="A892" s="97"/>
      <c r="B892" s="98"/>
      <c r="C892" s="99"/>
      <c r="D892" s="100"/>
      <c r="E892" s="99"/>
      <c r="F892" s="101"/>
      <c r="G892" s="101"/>
      <c r="H892" s="102"/>
      <c r="I892" s="102"/>
      <c r="J892" s="102"/>
      <c r="K892" s="103"/>
      <c r="L892" s="103"/>
    </row>
    <row r="893" spans="1:12" s="104" customFormat="1" ht="12.75">
      <c r="A893" s="97"/>
      <c r="B893" s="98"/>
      <c r="C893" s="99"/>
      <c r="D893" s="100"/>
      <c r="E893" s="99"/>
      <c r="F893" s="101"/>
      <c r="G893" s="101"/>
      <c r="H893" s="102"/>
      <c r="I893" s="102"/>
      <c r="J893" s="102"/>
      <c r="K893" s="103"/>
      <c r="L893" s="103"/>
    </row>
    <row r="894" spans="1:12" s="104" customFormat="1" ht="12.75">
      <c r="A894" s="97"/>
      <c r="B894" s="98"/>
      <c r="C894" s="99"/>
      <c r="D894" s="100"/>
      <c r="E894" s="99"/>
      <c r="F894" s="101"/>
      <c r="G894" s="101"/>
      <c r="H894" s="102"/>
      <c r="I894" s="102"/>
      <c r="J894" s="102"/>
      <c r="K894" s="103"/>
      <c r="L894" s="103"/>
    </row>
    <row r="895" spans="1:12" s="104" customFormat="1" ht="12.75">
      <c r="A895" s="97"/>
      <c r="B895" s="98"/>
      <c r="C895" s="99"/>
      <c r="D895" s="100"/>
      <c r="E895" s="99"/>
      <c r="F895" s="101"/>
      <c r="G895" s="101"/>
      <c r="H895" s="102"/>
      <c r="I895" s="102"/>
      <c r="J895" s="102"/>
      <c r="K895" s="103"/>
      <c r="L895" s="103"/>
    </row>
    <row r="896" spans="1:12" s="104" customFormat="1" ht="12.75">
      <c r="A896" s="97"/>
      <c r="B896" s="98"/>
      <c r="C896" s="99"/>
      <c r="D896" s="100"/>
      <c r="E896" s="99"/>
      <c r="F896" s="101"/>
      <c r="G896" s="101"/>
      <c r="H896" s="102"/>
      <c r="I896" s="102"/>
      <c r="J896" s="102"/>
      <c r="K896" s="103"/>
      <c r="L896" s="103"/>
    </row>
    <row r="897" spans="1:12" s="104" customFormat="1" ht="12.75">
      <c r="A897" s="97"/>
      <c r="B897" s="98"/>
      <c r="C897" s="99"/>
      <c r="D897" s="100"/>
      <c r="E897" s="99"/>
      <c r="F897" s="101"/>
      <c r="G897" s="101"/>
      <c r="H897" s="102"/>
      <c r="I897" s="102"/>
      <c r="J897" s="102"/>
      <c r="K897" s="103"/>
      <c r="L897" s="103"/>
    </row>
    <row r="898" spans="1:12" s="104" customFormat="1" ht="12.75">
      <c r="A898" s="97"/>
      <c r="B898" s="98"/>
      <c r="C898" s="99"/>
      <c r="D898" s="100"/>
      <c r="E898" s="99"/>
      <c r="F898" s="101"/>
      <c r="G898" s="101"/>
      <c r="H898" s="102"/>
      <c r="I898" s="102"/>
      <c r="J898" s="102"/>
      <c r="K898" s="103"/>
      <c r="L898" s="103"/>
    </row>
    <row r="899" spans="1:12" s="104" customFormat="1" ht="12.75">
      <c r="A899" s="97"/>
      <c r="B899" s="98"/>
      <c r="C899" s="99"/>
      <c r="D899" s="100"/>
      <c r="E899" s="99"/>
      <c r="F899" s="101"/>
      <c r="G899" s="101"/>
      <c r="H899" s="102"/>
      <c r="I899" s="102"/>
      <c r="J899" s="102"/>
      <c r="K899" s="103"/>
      <c r="L899" s="103"/>
    </row>
    <row r="900" spans="1:12" s="104" customFormat="1" ht="12.75">
      <c r="A900" s="97"/>
      <c r="B900" s="98"/>
      <c r="C900" s="99"/>
      <c r="D900" s="100"/>
      <c r="E900" s="99"/>
      <c r="F900" s="101"/>
      <c r="G900" s="101"/>
      <c r="H900" s="102"/>
      <c r="I900" s="102"/>
      <c r="J900" s="102"/>
      <c r="K900" s="103"/>
      <c r="L900" s="103"/>
    </row>
    <row r="901" spans="1:12" s="104" customFormat="1" ht="12.75">
      <c r="A901" s="97"/>
      <c r="B901" s="98"/>
      <c r="C901" s="99"/>
      <c r="D901" s="100"/>
      <c r="E901" s="99"/>
      <c r="F901" s="101"/>
      <c r="G901" s="101"/>
      <c r="H901" s="102"/>
      <c r="I901" s="102"/>
      <c r="J901" s="102"/>
      <c r="K901" s="103"/>
      <c r="L901" s="103"/>
    </row>
    <row r="902" spans="1:12" s="104" customFormat="1" ht="12.75">
      <c r="A902" s="97"/>
      <c r="B902" s="98"/>
      <c r="C902" s="99"/>
      <c r="D902" s="100"/>
      <c r="E902" s="99"/>
      <c r="F902" s="101"/>
      <c r="G902" s="101"/>
      <c r="H902" s="102"/>
      <c r="I902" s="102"/>
      <c r="J902" s="102"/>
      <c r="K902" s="103"/>
      <c r="L902" s="103"/>
    </row>
    <row r="903" spans="1:12" s="104" customFormat="1" ht="12.75">
      <c r="A903" s="97"/>
      <c r="B903" s="98"/>
      <c r="C903" s="99"/>
      <c r="D903" s="100"/>
      <c r="E903" s="99"/>
      <c r="F903" s="101"/>
      <c r="G903" s="101"/>
      <c r="H903" s="102"/>
      <c r="I903" s="102"/>
      <c r="J903" s="102"/>
      <c r="K903" s="103"/>
      <c r="L903" s="103"/>
    </row>
    <row r="904" spans="1:12" s="104" customFormat="1" ht="12.75">
      <c r="A904" s="97"/>
      <c r="B904" s="98"/>
      <c r="C904" s="99"/>
      <c r="D904" s="100"/>
      <c r="E904" s="99"/>
      <c r="F904" s="101"/>
      <c r="G904" s="101"/>
      <c r="H904" s="102"/>
      <c r="I904" s="102"/>
      <c r="J904" s="102"/>
      <c r="K904" s="103"/>
      <c r="L904" s="103"/>
    </row>
    <row r="905" spans="1:12" s="104" customFormat="1" ht="12.75">
      <c r="A905" s="97"/>
      <c r="B905" s="98"/>
      <c r="C905" s="99"/>
      <c r="D905" s="100"/>
      <c r="E905" s="99"/>
      <c r="F905" s="101"/>
      <c r="G905" s="101"/>
      <c r="H905" s="102"/>
      <c r="I905" s="102"/>
      <c r="J905" s="102"/>
      <c r="K905" s="103"/>
      <c r="L905" s="103"/>
    </row>
    <row r="906" spans="1:12" s="104" customFormat="1" ht="12.75">
      <c r="A906" s="97"/>
      <c r="B906" s="98"/>
      <c r="C906" s="99"/>
      <c r="D906" s="100"/>
      <c r="E906" s="99"/>
      <c r="F906" s="101"/>
      <c r="G906" s="101"/>
      <c r="H906" s="102"/>
      <c r="I906" s="102"/>
      <c r="J906" s="102"/>
      <c r="K906" s="103"/>
      <c r="L906" s="103"/>
    </row>
    <row r="907" spans="1:12" s="104" customFormat="1" ht="12.75">
      <c r="A907" s="97"/>
      <c r="B907" s="98"/>
      <c r="C907" s="99"/>
      <c r="D907" s="100"/>
      <c r="E907" s="99"/>
      <c r="F907" s="101"/>
      <c r="G907" s="101"/>
      <c r="H907" s="102"/>
      <c r="I907" s="102"/>
      <c r="J907" s="102"/>
      <c r="K907" s="103"/>
      <c r="L907" s="103"/>
    </row>
    <row r="908" spans="1:12" s="104" customFormat="1" ht="12.75">
      <c r="A908" s="97"/>
      <c r="B908" s="98"/>
      <c r="C908" s="99"/>
      <c r="D908" s="100"/>
      <c r="E908" s="99"/>
      <c r="F908" s="101"/>
      <c r="G908" s="101"/>
      <c r="H908" s="102"/>
      <c r="I908" s="102"/>
      <c r="J908" s="102"/>
      <c r="K908" s="103"/>
      <c r="L908" s="103"/>
    </row>
    <row r="909" spans="1:12" s="104" customFormat="1" ht="12.75">
      <c r="A909" s="97"/>
      <c r="B909" s="98"/>
      <c r="C909" s="99"/>
      <c r="D909" s="100"/>
      <c r="E909" s="99"/>
      <c r="F909" s="101"/>
      <c r="G909" s="101"/>
      <c r="H909" s="102"/>
      <c r="I909" s="102"/>
      <c r="J909" s="102"/>
      <c r="K909" s="103"/>
      <c r="L909" s="103"/>
    </row>
    <row r="910" spans="1:12" s="104" customFormat="1" ht="12.75">
      <c r="A910" s="97"/>
      <c r="B910" s="98"/>
      <c r="C910" s="99"/>
      <c r="D910" s="100"/>
      <c r="E910" s="99"/>
      <c r="F910" s="101"/>
      <c r="G910" s="101"/>
      <c r="H910" s="102"/>
      <c r="I910" s="102"/>
      <c r="J910" s="102"/>
      <c r="K910" s="103"/>
      <c r="L910" s="103"/>
    </row>
    <row r="911" spans="1:12" s="104" customFormat="1" ht="12.75">
      <c r="A911" s="97"/>
      <c r="B911" s="98"/>
      <c r="C911" s="99"/>
      <c r="D911" s="100"/>
      <c r="E911" s="99"/>
      <c r="F911" s="101"/>
      <c r="G911" s="101"/>
      <c r="H911" s="102"/>
      <c r="I911" s="102"/>
      <c r="J911" s="102"/>
      <c r="K911" s="103"/>
      <c r="L911" s="103"/>
    </row>
    <row r="912" spans="1:12" s="104" customFormat="1" ht="12.75">
      <c r="A912" s="97"/>
      <c r="B912" s="98"/>
      <c r="C912" s="99"/>
      <c r="D912" s="100"/>
      <c r="E912" s="99"/>
      <c r="F912" s="101"/>
      <c r="G912" s="101"/>
      <c r="H912" s="102"/>
      <c r="I912" s="102"/>
      <c r="J912" s="102"/>
      <c r="K912" s="103"/>
      <c r="L912" s="103"/>
    </row>
    <row r="913" spans="1:12" s="104" customFormat="1" ht="12.75">
      <c r="A913" s="97"/>
      <c r="B913" s="98"/>
      <c r="C913" s="99"/>
      <c r="D913" s="100"/>
      <c r="E913" s="99"/>
      <c r="F913" s="101"/>
      <c r="G913" s="101"/>
      <c r="H913" s="102"/>
      <c r="I913" s="102"/>
      <c r="J913" s="102"/>
      <c r="K913" s="103"/>
      <c r="L913" s="103"/>
    </row>
    <row r="914" spans="1:12" s="104" customFormat="1" ht="12.75">
      <c r="A914" s="97"/>
      <c r="B914" s="98"/>
      <c r="C914" s="99"/>
      <c r="D914" s="100"/>
      <c r="E914" s="99"/>
      <c r="F914" s="101"/>
      <c r="G914" s="101"/>
      <c r="H914" s="102"/>
      <c r="I914" s="102"/>
      <c r="J914" s="102"/>
      <c r="K914" s="103"/>
      <c r="L914" s="103"/>
    </row>
    <row r="915" spans="1:12" s="104" customFormat="1" ht="12.75">
      <c r="A915" s="97"/>
      <c r="B915" s="98"/>
      <c r="C915" s="99"/>
      <c r="D915" s="100"/>
      <c r="E915" s="99"/>
      <c r="F915" s="101"/>
      <c r="G915" s="101"/>
      <c r="H915" s="102"/>
      <c r="I915" s="102"/>
      <c r="J915" s="102"/>
      <c r="K915" s="103"/>
      <c r="L915" s="103"/>
    </row>
    <row r="916" spans="1:12" s="104" customFormat="1" ht="12.75">
      <c r="A916" s="97"/>
      <c r="B916" s="98"/>
      <c r="C916" s="99"/>
      <c r="D916" s="100"/>
      <c r="E916" s="99"/>
      <c r="F916" s="101"/>
      <c r="G916" s="101"/>
      <c r="H916" s="102"/>
      <c r="I916" s="102"/>
      <c r="J916" s="102"/>
      <c r="K916" s="103"/>
      <c r="L916" s="103"/>
    </row>
    <row r="917" spans="1:12" s="104" customFormat="1" ht="12.75">
      <c r="A917" s="97"/>
      <c r="B917" s="98"/>
      <c r="C917" s="99"/>
      <c r="D917" s="100"/>
      <c r="E917" s="99"/>
      <c r="F917" s="101"/>
      <c r="G917" s="101"/>
      <c r="H917" s="102"/>
      <c r="I917" s="102"/>
      <c r="J917" s="102"/>
      <c r="K917" s="103"/>
      <c r="L917" s="103"/>
    </row>
    <row r="918" spans="1:12" s="104" customFormat="1" ht="12.75">
      <c r="A918" s="97"/>
      <c r="B918" s="98"/>
      <c r="C918" s="99"/>
      <c r="D918" s="100"/>
      <c r="E918" s="99"/>
      <c r="F918" s="101"/>
      <c r="G918" s="101"/>
      <c r="H918" s="102"/>
      <c r="I918" s="102"/>
      <c r="J918" s="102"/>
      <c r="K918" s="103"/>
      <c r="L918" s="103"/>
    </row>
    <row r="919" spans="1:12" s="104" customFormat="1" ht="12.75">
      <c r="A919" s="97"/>
      <c r="B919" s="98"/>
      <c r="C919" s="99"/>
      <c r="D919" s="100"/>
      <c r="E919" s="99"/>
      <c r="F919" s="101"/>
      <c r="G919" s="101"/>
      <c r="H919" s="102"/>
      <c r="I919" s="102"/>
      <c r="J919" s="102"/>
      <c r="K919" s="103"/>
      <c r="L919" s="103"/>
    </row>
    <row r="920" spans="1:12" s="104" customFormat="1" ht="12.75">
      <c r="A920" s="97"/>
      <c r="B920" s="98"/>
      <c r="C920" s="99"/>
      <c r="D920" s="100"/>
      <c r="E920" s="99"/>
      <c r="F920" s="101"/>
      <c r="G920" s="101"/>
      <c r="H920" s="102"/>
      <c r="I920" s="102"/>
      <c r="J920" s="102"/>
      <c r="K920" s="103"/>
      <c r="L920" s="103"/>
    </row>
    <row r="921" spans="1:12" s="104" customFormat="1" ht="12.75">
      <c r="A921" s="97"/>
      <c r="B921" s="98"/>
      <c r="C921" s="99"/>
      <c r="D921" s="100"/>
      <c r="E921" s="99"/>
      <c r="F921" s="101"/>
      <c r="G921" s="101"/>
      <c r="H921" s="102"/>
      <c r="I921" s="102"/>
      <c r="J921" s="102"/>
      <c r="K921" s="103"/>
      <c r="L921" s="103"/>
    </row>
    <row r="922" spans="1:12" s="104" customFormat="1" ht="12.75">
      <c r="A922" s="97"/>
      <c r="B922" s="98"/>
      <c r="C922" s="99"/>
      <c r="D922" s="100"/>
      <c r="E922" s="99"/>
      <c r="F922" s="101"/>
      <c r="G922" s="101"/>
      <c r="H922" s="102"/>
      <c r="I922" s="102"/>
      <c r="J922" s="102"/>
      <c r="K922" s="103"/>
      <c r="L922" s="103"/>
    </row>
    <row r="923" spans="1:12" s="104" customFormat="1" ht="12.75">
      <c r="A923" s="97"/>
      <c r="B923" s="98"/>
      <c r="C923" s="99"/>
      <c r="D923" s="100"/>
      <c r="E923" s="99"/>
      <c r="F923" s="101"/>
      <c r="G923" s="101"/>
      <c r="H923" s="102"/>
      <c r="I923" s="102"/>
      <c r="J923" s="102"/>
      <c r="K923" s="103"/>
      <c r="L923" s="103"/>
    </row>
    <row r="924" spans="1:12" s="104" customFormat="1" ht="12.75">
      <c r="A924" s="97"/>
      <c r="B924" s="98"/>
      <c r="C924" s="99"/>
      <c r="D924" s="100"/>
      <c r="E924" s="99"/>
      <c r="F924" s="101"/>
      <c r="G924" s="101"/>
      <c r="H924" s="102"/>
      <c r="I924" s="102"/>
      <c r="J924" s="102"/>
      <c r="K924" s="103"/>
      <c r="L924" s="103"/>
    </row>
    <row r="925" spans="1:12" s="104" customFormat="1" ht="12.75">
      <c r="A925" s="97"/>
      <c r="B925" s="98"/>
      <c r="C925" s="99"/>
      <c r="D925" s="100"/>
      <c r="E925" s="99"/>
      <c r="F925" s="101"/>
      <c r="G925" s="101"/>
      <c r="H925" s="102"/>
      <c r="I925" s="102"/>
      <c r="J925" s="102"/>
      <c r="K925" s="103"/>
      <c r="L925" s="103"/>
    </row>
    <row r="926" spans="1:12" s="104" customFormat="1" ht="12.75">
      <c r="A926" s="97"/>
      <c r="B926" s="98"/>
      <c r="C926" s="99"/>
      <c r="D926" s="100"/>
      <c r="E926" s="99"/>
      <c r="F926" s="101"/>
      <c r="G926" s="101"/>
      <c r="H926" s="102"/>
      <c r="I926" s="102"/>
      <c r="J926" s="102"/>
      <c r="K926" s="103"/>
      <c r="L926" s="103"/>
    </row>
    <row r="927" spans="1:12" s="104" customFormat="1" ht="12.75">
      <c r="A927" s="97"/>
      <c r="B927" s="98"/>
      <c r="C927" s="99"/>
      <c r="D927" s="100"/>
      <c r="E927" s="99"/>
      <c r="F927" s="101"/>
      <c r="G927" s="101"/>
      <c r="H927" s="102"/>
      <c r="I927" s="102"/>
      <c r="J927" s="102"/>
      <c r="K927" s="103"/>
      <c r="L927" s="103"/>
    </row>
    <row r="928" spans="1:12" s="104" customFormat="1" ht="12.75">
      <c r="A928" s="97"/>
      <c r="B928" s="98"/>
      <c r="C928" s="99"/>
      <c r="D928" s="100"/>
      <c r="E928" s="99"/>
      <c r="F928" s="101"/>
      <c r="G928" s="101"/>
      <c r="H928" s="102"/>
      <c r="I928" s="102"/>
      <c r="J928" s="102"/>
      <c r="K928" s="103"/>
      <c r="L928" s="103"/>
    </row>
    <row r="929" spans="1:12" s="104" customFormat="1" ht="12.75">
      <c r="A929" s="97"/>
      <c r="B929" s="98"/>
      <c r="C929" s="99"/>
      <c r="D929" s="100"/>
      <c r="E929" s="99"/>
      <c r="F929" s="101"/>
      <c r="G929" s="101"/>
      <c r="H929" s="102"/>
      <c r="I929" s="102"/>
      <c r="J929" s="102"/>
      <c r="K929" s="103"/>
      <c r="L929" s="103"/>
    </row>
    <row r="930" spans="1:12" s="104" customFormat="1" ht="12.75">
      <c r="A930" s="97"/>
      <c r="B930" s="98"/>
      <c r="C930" s="99"/>
      <c r="D930" s="100"/>
      <c r="E930" s="99"/>
      <c r="F930" s="101"/>
      <c r="G930" s="101"/>
      <c r="H930" s="102"/>
      <c r="I930" s="102"/>
      <c r="J930" s="102"/>
      <c r="K930" s="103"/>
      <c r="L930" s="103"/>
    </row>
    <row r="931" spans="1:12" s="104" customFormat="1" ht="12.75">
      <c r="A931" s="97"/>
      <c r="B931" s="98"/>
      <c r="C931" s="99"/>
      <c r="D931" s="100"/>
      <c r="E931" s="99"/>
      <c r="F931" s="101"/>
      <c r="G931" s="101"/>
      <c r="H931" s="102"/>
      <c r="I931" s="102"/>
      <c r="J931" s="102"/>
      <c r="K931" s="103"/>
      <c r="L931" s="103"/>
    </row>
    <row r="932" spans="1:12" s="104" customFormat="1" ht="12.75">
      <c r="A932" s="97"/>
      <c r="B932" s="98"/>
      <c r="C932" s="99"/>
      <c r="D932" s="100"/>
      <c r="E932" s="99"/>
      <c r="F932" s="101"/>
      <c r="G932" s="101"/>
      <c r="H932" s="102"/>
      <c r="I932" s="102"/>
      <c r="J932" s="102"/>
      <c r="K932" s="103"/>
      <c r="L932" s="103"/>
    </row>
    <row r="933" spans="1:12" s="104" customFormat="1" ht="12.75">
      <c r="A933" s="97"/>
      <c r="B933" s="98"/>
      <c r="C933" s="99"/>
      <c r="D933" s="100"/>
      <c r="E933" s="99"/>
      <c r="F933" s="101"/>
      <c r="G933" s="101"/>
      <c r="H933" s="102"/>
      <c r="I933" s="102"/>
      <c r="J933" s="102"/>
      <c r="K933" s="103"/>
      <c r="L933" s="103"/>
    </row>
    <row r="934" spans="1:12" s="104" customFormat="1" ht="12.75">
      <c r="A934" s="97"/>
      <c r="B934" s="98"/>
      <c r="C934" s="99"/>
      <c r="D934" s="100"/>
      <c r="E934" s="99"/>
      <c r="F934" s="101"/>
      <c r="G934" s="101"/>
      <c r="H934" s="102"/>
      <c r="I934" s="102"/>
      <c r="J934" s="102"/>
      <c r="K934" s="103"/>
      <c r="L934" s="103"/>
    </row>
    <row r="935" spans="1:12" s="104" customFormat="1" ht="12.75">
      <c r="A935" s="97"/>
      <c r="B935" s="98"/>
      <c r="C935" s="99"/>
      <c r="D935" s="100"/>
      <c r="E935" s="99"/>
      <c r="F935" s="101"/>
      <c r="G935" s="101"/>
      <c r="H935" s="102"/>
      <c r="I935" s="102"/>
      <c r="J935" s="102"/>
      <c r="K935" s="103"/>
      <c r="L935" s="103"/>
    </row>
    <row r="936" spans="1:12" s="104" customFormat="1" ht="12.75">
      <c r="A936" s="97"/>
      <c r="B936" s="98"/>
      <c r="C936" s="99"/>
      <c r="D936" s="100"/>
      <c r="E936" s="99"/>
      <c r="F936" s="101"/>
      <c r="G936" s="101"/>
      <c r="H936" s="102"/>
      <c r="I936" s="102"/>
      <c r="J936" s="102"/>
      <c r="K936" s="103"/>
      <c r="L936" s="103"/>
    </row>
    <row r="937" spans="1:12" s="104" customFormat="1" ht="12.75">
      <c r="A937" s="97"/>
      <c r="B937" s="98"/>
      <c r="C937" s="99"/>
      <c r="D937" s="100"/>
      <c r="E937" s="99"/>
      <c r="F937" s="101"/>
      <c r="G937" s="101"/>
      <c r="H937" s="102"/>
      <c r="I937" s="102"/>
      <c r="J937" s="102"/>
      <c r="K937" s="103"/>
      <c r="L937" s="103"/>
    </row>
    <row r="938" spans="1:12" s="104" customFormat="1" ht="12.75">
      <c r="A938" s="97"/>
      <c r="B938" s="98"/>
      <c r="C938" s="99"/>
      <c r="D938" s="100"/>
      <c r="E938" s="99"/>
      <c r="F938" s="101"/>
      <c r="G938" s="101"/>
      <c r="H938" s="102"/>
      <c r="I938" s="102"/>
      <c r="J938" s="102"/>
      <c r="K938" s="103"/>
      <c r="L938" s="103"/>
    </row>
    <row r="939" spans="1:12" s="104" customFormat="1" ht="12.75">
      <c r="A939" s="97"/>
      <c r="B939" s="98"/>
      <c r="C939" s="99"/>
      <c r="D939" s="100"/>
      <c r="E939" s="99"/>
      <c r="F939" s="101"/>
      <c r="G939" s="101"/>
      <c r="H939" s="102"/>
      <c r="I939" s="102"/>
      <c r="J939" s="102"/>
      <c r="K939" s="103"/>
      <c r="L939" s="103"/>
    </row>
    <row r="940" spans="1:12" s="104" customFormat="1" ht="12.75">
      <c r="A940" s="97"/>
      <c r="B940" s="98"/>
      <c r="C940" s="99"/>
      <c r="D940" s="100"/>
      <c r="E940" s="99"/>
      <c r="F940" s="101"/>
      <c r="G940" s="101"/>
      <c r="H940" s="102"/>
      <c r="I940" s="102"/>
      <c r="J940" s="102"/>
      <c r="K940" s="103"/>
      <c r="L940" s="103"/>
    </row>
    <row r="941" spans="1:12" s="104" customFormat="1" ht="12.75">
      <c r="A941" s="97"/>
      <c r="B941" s="98"/>
      <c r="C941" s="99"/>
      <c r="D941" s="100"/>
      <c r="E941" s="99"/>
      <c r="F941" s="101"/>
      <c r="G941" s="101"/>
      <c r="H941" s="102"/>
      <c r="I941" s="102"/>
      <c r="J941" s="102"/>
      <c r="K941" s="103"/>
      <c r="L941" s="103"/>
    </row>
    <row r="942" spans="1:12" s="104" customFormat="1" ht="12.75">
      <c r="A942" s="97"/>
      <c r="B942" s="98"/>
      <c r="C942" s="99"/>
      <c r="D942" s="100"/>
      <c r="E942" s="99"/>
      <c r="F942" s="101"/>
      <c r="G942" s="101"/>
      <c r="H942" s="102"/>
      <c r="I942" s="102"/>
      <c r="J942" s="102"/>
      <c r="K942" s="103"/>
      <c r="L942" s="103"/>
    </row>
    <row r="943" spans="1:12" s="104" customFormat="1" ht="12.75">
      <c r="A943" s="97"/>
      <c r="B943" s="98"/>
      <c r="C943" s="99"/>
      <c r="D943" s="100"/>
      <c r="E943" s="99"/>
      <c r="F943" s="101"/>
      <c r="G943" s="101"/>
      <c r="H943" s="102"/>
      <c r="I943" s="102"/>
      <c r="J943" s="102"/>
      <c r="K943" s="103"/>
      <c r="L943" s="103"/>
    </row>
    <row r="944" spans="1:12" s="104" customFormat="1" ht="12.75">
      <c r="A944" s="97"/>
      <c r="B944" s="98"/>
      <c r="C944" s="99"/>
      <c r="D944" s="100"/>
      <c r="E944" s="99"/>
      <c r="F944" s="101"/>
      <c r="G944" s="101"/>
      <c r="H944" s="102"/>
      <c r="I944" s="102"/>
      <c r="J944" s="102"/>
      <c r="K944" s="103"/>
      <c r="L944" s="103"/>
    </row>
    <row r="945" spans="1:12" s="104" customFormat="1" ht="12.75">
      <c r="A945" s="97"/>
      <c r="B945" s="98"/>
      <c r="C945" s="99"/>
      <c r="D945" s="100"/>
      <c r="E945" s="99"/>
      <c r="F945" s="101"/>
      <c r="G945" s="101"/>
      <c r="H945" s="102"/>
      <c r="I945" s="102"/>
      <c r="J945" s="102"/>
      <c r="K945" s="103"/>
      <c r="L945" s="103"/>
    </row>
    <row r="946" spans="1:12" s="104" customFormat="1" ht="12.75">
      <c r="A946" s="97"/>
      <c r="B946" s="98"/>
      <c r="C946" s="99"/>
      <c r="D946" s="100"/>
      <c r="E946" s="99"/>
      <c r="F946" s="101"/>
      <c r="G946" s="101"/>
      <c r="H946" s="102"/>
      <c r="I946" s="102"/>
      <c r="J946" s="102"/>
      <c r="K946" s="103"/>
      <c r="L946" s="103"/>
    </row>
    <row r="947" spans="1:12" s="104" customFormat="1" ht="12.75">
      <c r="A947" s="97"/>
      <c r="B947" s="98"/>
      <c r="C947" s="99"/>
      <c r="D947" s="100"/>
      <c r="E947" s="99"/>
      <c r="F947" s="101"/>
      <c r="G947" s="101"/>
      <c r="H947" s="102"/>
      <c r="I947" s="102"/>
      <c r="J947" s="102"/>
      <c r="K947" s="103"/>
      <c r="L947" s="103"/>
    </row>
    <row r="948" spans="1:12" s="104" customFormat="1" ht="12.75">
      <c r="A948" s="97"/>
      <c r="B948" s="98"/>
      <c r="C948" s="99"/>
      <c r="D948" s="100"/>
      <c r="E948" s="99"/>
      <c r="F948" s="101"/>
      <c r="G948" s="101"/>
      <c r="H948" s="102"/>
      <c r="I948" s="102"/>
      <c r="J948" s="102"/>
      <c r="K948" s="103"/>
      <c r="L948" s="103"/>
    </row>
    <row r="949" spans="1:12" s="104" customFormat="1" ht="12.75">
      <c r="A949" s="97"/>
      <c r="B949" s="98"/>
      <c r="C949" s="99"/>
      <c r="D949" s="100"/>
      <c r="E949" s="99"/>
      <c r="F949" s="101"/>
      <c r="G949" s="101"/>
      <c r="H949" s="102"/>
      <c r="I949" s="102"/>
      <c r="J949" s="102"/>
      <c r="K949" s="103"/>
      <c r="L949" s="103"/>
    </row>
    <row r="950" spans="1:12" s="104" customFormat="1" ht="12.75">
      <c r="A950" s="97"/>
      <c r="B950" s="98"/>
      <c r="C950" s="99"/>
      <c r="D950" s="100"/>
      <c r="E950" s="99"/>
      <c r="F950" s="101"/>
      <c r="G950" s="101"/>
      <c r="H950" s="102"/>
      <c r="I950" s="102"/>
      <c r="J950" s="102"/>
      <c r="K950" s="103"/>
      <c r="L950" s="103"/>
    </row>
    <row r="951" spans="1:12" s="104" customFormat="1" ht="12.75">
      <c r="A951" s="97"/>
      <c r="B951" s="98"/>
      <c r="C951" s="99"/>
      <c r="D951" s="100"/>
      <c r="E951" s="99"/>
      <c r="F951" s="101"/>
      <c r="G951" s="101"/>
      <c r="H951" s="102"/>
      <c r="I951" s="102"/>
      <c r="J951" s="102"/>
      <c r="K951" s="103"/>
      <c r="L951" s="103"/>
    </row>
    <row r="952" spans="1:12" s="104" customFormat="1" ht="12.75">
      <c r="A952" s="97"/>
      <c r="B952" s="98"/>
      <c r="C952" s="99"/>
      <c r="D952" s="100"/>
      <c r="E952" s="99"/>
      <c r="F952" s="101"/>
      <c r="G952" s="101"/>
      <c r="H952" s="102"/>
      <c r="I952" s="102"/>
      <c r="J952" s="102"/>
      <c r="K952" s="103"/>
      <c r="L952" s="103"/>
    </row>
    <row r="953" spans="1:12" s="104" customFormat="1" ht="12.75">
      <c r="A953" s="97"/>
      <c r="B953" s="98"/>
      <c r="C953" s="99"/>
      <c r="D953" s="100"/>
      <c r="E953" s="99"/>
      <c r="F953" s="101"/>
      <c r="G953" s="101"/>
      <c r="H953" s="102"/>
      <c r="I953" s="102"/>
      <c r="J953" s="102"/>
      <c r="K953" s="103"/>
      <c r="L953" s="103"/>
    </row>
    <row r="954" spans="1:12" s="104" customFormat="1" ht="12.75">
      <c r="A954" s="97"/>
      <c r="B954" s="98"/>
      <c r="C954" s="99"/>
      <c r="D954" s="100"/>
      <c r="E954" s="99"/>
      <c r="F954" s="101"/>
      <c r="G954" s="101"/>
      <c r="H954" s="102"/>
      <c r="I954" s="102"/>
      <c r="J954" s="102"/>
      <c r="K954" s="103"/>
      <c r="L954" s="103"/>
    </row>
    <row r="955" spans="1:12" s="104" customFormat="1" ht="12.75">
      <c r="A955" s="97"/>
      <c r="B955" s="98"/>
      <c r="C955" s="99"/>
      <c r="D955" s="100"/>
      <c r="E955" s="99"/>
      <c r="F955" s="101"/>
      <c r="G955" s="101"/>
      <c r="H955" s="102"/>
      <c r="I955" s="102"/>
      <c r="J955" s="102"/>
      <c r="K955" s="103"/>
      <c r="L955" s="103"/>
    </row>
    <row r="956" spans="1:12" s="104" customFormat="1" ht="12.75">
      <c r="A956" s="97"/>
      <c r="B956" s="98"/>
      <c r="C956" s="99"/>
      <c r="D956" s="100"/>
      <c r="E956" s="99"/>
      <c r="F956" s="101"/>
      <c r="G956" s="101"/>
      <c r="H956" s="102"/>
      <c r="I956" s="102"/>
      <c r="J956" s="102"/>
      <c r="K956" s="103"/>
      <c r="L956" s="103"/>
    </row>
    <row r="957" spans="1:12" s="104" customFormat="1" ht="12.75">
      <c r="A957" s="97"/>
      <c r="B957" s="98"/>
      <c r="C957" s="99"/>
      <c r="D957" s="100"/>
      <c r="E957" s="99"/>
      <c r="F957" s="101"/>
      <c r="G957" s="101"/>
      <c r="H957" s="102"/>
      <c r="I957" s="102"/>
      <c r="J957" s="102"/>
      <c r="K957" s="103"/>
      <c r="L957" s="103"/>
    </row>
    <row r="958" spans="1:12" s="104" customFormat="1" ht="12.75">
      <c r="A958" s="97"/>
      <c r="B958" s="98"/>
      <c r="C958" s="99"/>
      <c r="D958" s="100"/>
      <c r="E958" s="99"/>
      <c r="F958" s="101"/>
      <c r="G958" s="101"/>
      <c r="H958" s="102"/>
      <c r="I958" s="102"/>
      <c r="J958" s="102"/>
      <c r="K958" s="103"/>
      <c r="L958" s="103"/>
    </row>
    <row r="959" spans="1:12" s="104" customFormat="1" ht="12.75">
      <c r="A959" s="97"/>
      <c r="B959" s="98"/>
      <c r="C959" s="99"/>
      <c r="D959" s="100"/>
      <c r="E959" s="99"/>
      <c r="F959" s="101"/>
      <c r="G959" s="101"/>
      <c r="H959" s="102"/>
      <c r="I959" s="102"/>
      <c r="J959" s="102"/>
      <c r="K959" s="103"/>
      <c r="L959" s="103"/>
    </row>
    <row r="960" spans="1:12" s="104" customFormat="1" ht="12.75">
      <c r="A960" s="97"/>
      <c r="B960" s="98"/>
      <c r="C960" s="99"/>
      <c r="D960" s="100"/>
      <c r="E960" s="99"/>
      <c r="F960" s="101"/>
      <c r="G960" s="101"/>
      <c r="H960" s="102"/>
      <c r="I960" s="102"/>
      <c r="J960" s="102"/>
      <c r="K960" s="103"/>
      <c r="L960" s="103"/>
    </row>
    <row r="961" spans="1:12" s="104" customFormat="1" ht="12.75">
      <c r="A961" s="97"/>
      <c r="B961" s="98"/>
      <c r="C961" s="99"/>
      <c r="D961" s="100"/>
      <c r="E961" s="99"/>
      <c r="F961" s="101"/>
      <c r="G961" s="101"/>
      <c r="H961" s="102"/>
      <c r="I961" s="102"/>
      <c r="J961" s="102"/>
      <c r="K961" s="103"/>
      <c r="L961" s="103"/>
    </row>
    <row r="962" spans="1:12" s="104" customFormat="1" ht="12.75">
      <c r="A962" s="97"/>
      <c r="B962" s="98"/>
      <c r="C962" s="99"/>
      <c r="D962" s="100"/>
      <c r="E962" s="99"/>
      <c r="F962" s="101"/>
      <c r="G962" s="101"/>
      <c r="H962" s="102"/>
      <c r="I962" s="102"/>
      <c r="J962" s="102"/>
      <c r="K962" s="103"/>
      <c r="L962" s="103"/>
    </row>
    <row r="963" spans="1:12" s="104" customFormat="1" ht="12.75">
      <c r="A963" s="97"/>
      <c r="B963" s="98"/>
      <c r="C963" s="99"/>
      <c r="D963" s="100"/>
      <c r="E963" s="99"/>
      <c r="F963" s="101"/>
      <c r="G963" s="101"/>
      <c r="H963" s="102"/>
      <c r="I963" s="102"/>
      <c r="J963" s="102"/>
      <c r="K963" s="103"/>
      <c r="L963" s="103"/>
    </row>
    <row r="964" spans="1:12" s="104" customFormat="1" ht="12.75">
      <c r="A964" s="97"/>
      <c r="B964" s="98"/>
      <c r="C964" s="99"/>
      <c r="D964" s="100"/>
      <c r="E964" s="99"/>
      <c r="F964" s="101"/>
      <c r="G964" s="101"/>
      <c r="H964" s="102"/>
      <c r="I964" s="102"/>
      <c r="J964" s="102"/>
      <c r="K964" s="103"/>
      <c r="L964" s="103"/>
    </row>
    <row r="965" spans="1:12" s="104" customFormat="1" ht="12.75">
      <c r="A965" s="97"/>
      <c r="B965" s="98"/>
      <c r="C965" s="99"/>
      <c r="D965" s="100"/>
      <c r="E965" s="99"/>
      <c r="F965" s="101"/>
      <c r="G965" s="101"/>
      <c r="H965" s="102"/>
      <c r="I965" s="102"/>
      <c r="J965" s="102"/>
      <c r="K965" s="103"/>
      <c r="L965" s="103"/>
    </row>
    <row r="966" spans="1:12" s="104" customFormat="1" ht="12.75">
      <c r="A966" s="97"/>
      <c r="B966" s="98"/>
      <c r="C966" s="99"/>
      <c r="D966" s="100"/>
      <c r="E966" s="99"/>
      <c r="F966" s="101"/>
      <c r="G966" s="101"/>
      <c r="H966" s="102"/>
      <c r="I966" s="102"/>
      <c r="J966" s="102"/>
      <c r="K966" s="103"/>
      <c r="L966" s="103"/>
    </row>
    <row r="967" spans="1:12" s="104" customFormat="1" ht="12.75">
      <c r="A967" s="97"/>
      <c r="B967" s="98"/>
      <c r="C967" s="99"/>
      <c r="D967" s="100"/>
      <c r="E967" s="99"/>
      <c r="F967" s="101"/>
      <c r="G967" s="101"/>
      <c r="H967" s="102"/>
      <c r="I967" s="102"/>
      <c r="J967" s="102"/>
      <c r="K967" s="103"/>
      <c r="L967" s="103"/>
    </row>
    <row r="968" spans="1:12" s="104" customFormat="1" ht="12.75">
      <c r="A968" s="97"/>
      <c r="B968" s="98"/>
      <c r="C968" s="99"/>
      <c r="D968" s="100"/>
      <c r="E968" s="99"/>
      <c r="F968" s="101"/>
      <c r="G968" s="101"/>
      <c r="H968" s="102"/>
      <c r="I968" s="102"/>
      <c r="J968" s="102"/>
      <c r="K968" s="103"/>
      <c r="L968" s="103"/>
    </row>
    <row r="969" spans="1:12" s="104" customFormat="1" ht="12.75">
      <c r="A969" s="97"/>
      <c r="B969" s="98"/>
      <c r="C969" s="99"/>
      <c r="D969" s="100"/>
      <c r="E969" s="99"/>
      <c r="F969" s="101"/>
      <c r="G969" s="101"/>
      <c r="H969" s="102"/>
      <c r="I969" s="102"/>
      <c r="J969" s="102"/>
      <c r="K969" s="103"/>
      <c r="L969" s="103"/>
    </row>
    <row r="970" spans="1:12" s="104" customFormat="1" ht="12.75">
      <c r="A970" s="97"/>
      <c r="B970" s="98"/>
      <c r="C970" s="99"/>
      <c r="D970" s="100"/>
      <c r="E970" s="99"/>
      <c r="F970" s="101"/>
      <c r="G970" s="101"/>
      <c r="H970" s="102"/>
      <c r="I970" s="102"/>
      <c r="J970" s="102"/>
      <c r="K970" s="103"/>
      <c r="L970" s="103"/>
    </row>
    <row r="971" spans="1:12" s="104" customFormat="1" ht="12.75">
      <c r="A971" s="97"/>
      <c r="B971" s="98"/>
      <c r="C971" s="99"/>
      <c r="D971" s="100"/>
      <c r="E971" s="99"/>
      <c r="F971" s="101"/>
      <c r="G971" s="101"/>
      <c r="H971" s="102"/>
      <c r="I971" s="102"/>
      <c r="J971" s="102"/>
      <c r="K971" s="103"/>
      <c r="L971" s="103"/>
    </row>
    <row r="972" spans="1:12" s="104" customFormat="1" ht="12.75">
      <c r="A972" s="97"/>
      <c r="B972" s="98"/>
      <c r="C972" s="99"/>
      <c r="D972" s="100"/>
      <c r="E972" s="99"/>
      <c r="F972" s="101"/>
      <c r="G972" s="101"/>
      <c r="H972" s="102"/>
      <c r="I972" s="102"/>
      <c r="J972" s="102"/>
      <c r="K972" s="103"/>
      <c r="L972" s="103"/>
    </row>
    <row r="973" spans="1:12" s="104" customFormat="1" ht="12.75">
      <c r="A973" s="97"/>
      <c r="B973" s="98"/>
      <c r="C973" s="99"/>
      <c r="D973" s="100"/>
      <c r="E973" s="99"/>
      <c r="F973" s="101"/>
      <c r="G973" s="101"/>
      <c r="H973" s="102"/>
      <c r="I973" s="102"/>
      <c r="J973" s="102"/>
      <c r="K973" s="103"/>
      <c r="L973" s="103"/>
    </row>
    <row r="974" spans="1:12" s="104" customFormat="1" ht="12.75">
      <c r="A974" s="97"/>
      <c r="B974" s="98"/>
      <c r="C974" s="99"/>
      <c r="D974" s="100"/>
      <c r="E974" s="99"/>
      <c r="F974" s="101"/>
      <c r="G974" s="101"/>
      <c r="H974" s="102"/>
      <c r="I974" s="102"/>
      <c r="J974" s="102"/>
      <c r="K974" s="103"/>
      <c r="L974" s="103"/>
    </row>
    <row r="975" spans="1:12" s="104" customFormat="1" ht="12.75">
      <c r="A975" s="97"/>
      <c r="B975" s="98"/>
      <c r="C975" s="99"/>
      <c r="D975" s="100"/>
      <c r="E975" s="99"/>
      <c r="F975" s="101"/>
      <c r="G975" s="101"/>
      <c r="H975" s="102"/>
      <c r="I975" s="102"/>
      <c r="J975" s="102"/>
      <c r="K975" s="103"/>
      <c r="L975" s="103"/>
    </row>
    <row r="976" spans="1:12" s="104" customFormat="1" ht="12.75">
      <c r="A976" s="97"/>
      <c r="B976" s="98"/>
      <c r="C976" s="99"/>
      <c r="D976" s="100"/>
      <c r="E976" s="99"/>
      <c r="F976" s="101"/>
      <c r="G976" s="101"/>
      <c r="H976" s="102"/>
      <c r="I976" s="102"/>
      <c r="J976" s="102"/>
      <c r="K976" s="103"/>
      <c r="L976" s="103"/>
    </row>
    <row r="977" spans="1:12" s="104" customFormat="1" ht="12.75">
      <c r="A977" s="97"/>
      <c r="B977" s="98"/>
      <c r="C977" s="99"/>
      <c r="D977" s="100"/>
      <c r="E977" s="99"/>
      <c r="F977" s="101"/>
      <c r="G977" s="101"/>
      <c r="H977" s="102"/>
      <c r="I977" s="102"/>
      <c r="J977" s="102"/>
      <c r="K977" s="103"/>
      <c r="L977" s="103"/>
    </row>
    <row r="978" spans="1:12" s="104" customFormat="1" ht="12.75">
      <c r="A978" s="97"/>
      <c r="B978" s="98"/>
      <c r="C978" s="99"/>
      <c r="D978" s="100"/>
      <c r="E978" s="99"/>
      <c r="F978" s="101"/>
      <c r="G978" s="101"/>
      <c r="H978" s="102"/>
      <c r="I978" s="102"/>
      <c r="J978" s="102"/>
      <c r="K978" s="103"/>
      <c r="L978" s="103"/>
    </row>
    <row r="979" spans="1:12" s="104" customFormat="1" ht="12.75">
      <c r="A979" s="97"/>
      <c r="B979" s="98"/>
      <c r="C979" s="99"/>
      <c r="D979" s="100"/>
      <c r="E979" s="99"/>
      <c r="F979" s="101"/>
      <c r="G979" s="101"/>
      <c r="H979" s="102"/>
      <c r="I979" s="102"/>
      <c r="J979" s="102"/>
      <c r="K979" s="103"/>
      <c r="L979" s="103"/>
    </row>
    <row r="980" spans="1:12" s="104" customFormat="1" ht="12.75">
      <c r="A980" s="97"/>
      <c r="B980" s="98"/>
      <c r="C980" s="99"/>
      <c r="D980" s="100"/>
      <c r="E980" s="99"/>
      <c r="F980" s="101"/>
      <c r="G980" s="101"/>
      <c r="H980" s="102"/>
      <c r="I980" s="102"/>
      <c r="J980" s="102"/>
      <c r="K980" s="103"/>
      <c r="L980" s="103"/>
    </row>
    <row r="981" spans="1:12" s="104" customFormat="1" ht="12.75">
      <c r="A981" s="97"/>
      <c r="B981" s="98"/>
      <c r="C981" s="99"/>
      <c r="D981" s="100"/>
      <c r="E981" s="99"/>
      <c r="F981" s="101"/>
      <c r="G981" s="101"/>
      <c r="H981" s="102"/>
      <c r="I981" s="102"/>
      <c r="J981" s="102"/>
      <c r="K981" s="103"/>
      <c r="L981" s="103"/>
    </row>
    <row r="982" spans="1:12" s="104" customFormat="1" ht="12.75">
      <c r="A982" s="97"/>
      <c r="B982" s="98"/>
      <c r="C982" s="99"/>
      <c r="D982" s="100"/>
      <c r="E982" s="99"/>
      <c r="F982" s="101"/>
      <c r="G982" s="101"/>
      <c r="H982" s="102"/>
      <c r="I982" s="102"/>
      <c r="J982" s="102"/>
      <c r="K982" s="103"/>
      <c r="L982" s="103"/>
    </row>
    <row r="983" spans="1:12" s="104" customFormat="1" ht="12.75">
      <c r="A983" s="97"/>
      <c r="B983" s="98"/>
      <c r="C983" s="99"/>
      <c r="D983" s="100"/>
      <c r="E983" s="99"/>
      <c r="F983" s="101"/>
      <c r="G983" s="101"/>
      <c r="H983" s="102"/>
      <c r="I983" s="102"/>
      <c r="J983" s="102"/>
      <c r="K983" s="103"/>
      <c r="L983" s="103"/>
    </row>
    <row r="984" spans="1:12" s="104" customFormat="1" ht="12.75">
      <c r="A984" s="97"/>
      <c r="B984" s="98"/>
      <c r="C984" s="99"/>
      <c r="D984" s="100"/>
      <c r="E984" s="99"/>
      <c r="F984" s="101"/>
      <c r="G984" s="101"/>
      <c r="H984" s="102"/>
      <c r="I984" s="102"/>
      <c r="J984" s="102"/>
      <c r="K984" s="103"/>
      <c r="L984" s="103"/>
    </row>
    <row r="985" spans="1:12" s="104" customFormat="1" ht="12.75">
      <c r="A985" s="97"/>
      <c r="B985" s="98"/>
      <c r="C985" s="99"/>
      <c r="D985" s="100"/>
      <c r="E985" s="99"/>
      <c r="F985" s="101"/>
      <c r="G985" s="101"/>
      <c r="H985" s="102"/>
      <c r="I985" s="102"/>
      <c r="J985" s="102"/>
      <c r="K985" s="103"/>
      <c r="L985" s="103"/>
    </row>
    <row r="986" spans="1:12" s="104" customFormat="1" ht="12.75">
      <c r="A986" s="97"/>
      <c r="B986" s="98"/>
      <c r="C986" s="99"/>
      <c r="D986" s="100"/>
      <c r="E986" s="99"/>
      <c r="F986" s="101"/>
      <c r="G986" s="101"/>
      <c r="H986" s="102"/>
      <c r="I986" s="102"/>
      <c r="J986" s="102"/>
      <c r="K986" s="103"/>
      <c r="L986" s="103"/>
    </row>
    <row r="987" spans="1:12" s="104" customFormat="1" ht="12.75">
      <c r="A987" s="97"/>
      <c r="B987" s="98"/>
      <c r="C987" s="99"/>
      <c r="D987" s="100"/>
      <c r="E987" s="99"/>
      <c r="F987" s="101"/>
      <c r="G987" s="101"/>
      <c r="H987" s="102"/>
      <c r="I987" s="102"/>
      <c r="J987" s="102"/>
      <c r="K987" s="103"/>
      <c r="L987" s="103"/>
    </row>
    <row r="988" spans="1:12" s="104" customFormat="1" ht="12.75">
      <c r="A988" s="97"/>
      <c r="B988" s="98"/>
      <c r="C988" s="99"/>
      <c r="D988" s="100"/>
      <c r="E988" s="99"/>
      <c r="F988" s="101"/>
      <c r="G988" s="101"/>
      <c r="H988" s="102"/>
      <c r="I988" s="102"/>
      <c r="J988" s="102"/>
      <c r="K988" s="103"/>
      <c r="L988" s="103"/>
    </row>
    <row r="989" spans="1:12" s="104" customFormat="1" ht="12.75">
      <c r="A989" s="97"/>
      <c r="B989" s="98"/>
      <c r="C989" s="99"/>
      <c r="D989" s="100"/>
      <c r="E989" s="99"/>
      <c r="F989" s="101"/>
      <c r="G989" s="101"/>
      <c r="H989" s="102"/>
      <c r="I989" s="102"/>
      <c r="J989" s="102"/>
      <c r="K989" s="103"/>
      <c r="L989" s="103"/>
    </row>
    <row r="990" spans="1:12" s="104" customFormat="1" ht="12.75">
      <c r="A990" s="97"/>
      <c r="B990" s="98"/>
      <c r="C990" s="99"/>
      <c r="D990" s="100"/>
      <c r="E990" s="99"/>
      <c r="F990" s="101"/>
      <c r="G990" s="101"/>
      <c r="H990" s="102"/>
      <c r="I990" s="102"/>
      <c r="J990" s="102"/>
      <c r="K990" s="103"/>
      <c r="L990" s="103"/>
    </row>
    <row r="991" spans="1:12" s="104" customFormat="1" ht="12.75">
      <c r="A991" s="97"/>
      <c r="B991" s="98"/>
      <c r="C991" s="99"/>
      <c r="D991" s="100"/>
      <c r="E991" s="99"/>
      <c r="F991" s="101"/>
      <c r="G991" s="101"/>
      <c r="H991" s="102"/>
      <c r="I991" s="102"/>
      <c r="J991" s="102"/>
      <c r="K991" s="103"/>
      <c r="L991" s="103"/>
    </row>
    <row r="992" spans="1:12" s="104" customFormat="1" ht="12.75">
      <c r="A992" s="97"/>
      <c r="B992" s="98"/>
      <c r="C992" s="99"/>
      <c r="D992" s="100"/>
      <c r="E992" s="99"/>
      <c r="F992" s="101"/>
      <c r="G992" s="101"/>
      <c r="H992" s="102"/>
      <c r="I992" s="102"/>
      <c r="J992" s="102"/>
      <c r="K992" s="103"/>
      <c r="L992" s="103"/>
    </row>
    <row r="993" spans="1:12" s="104" customFormat="1" ht="12.75">
      <c r="A993" s="97"/>
      <c r="B993" s="98"/>
      <c r="C993" s="99"/>
      <c r="D993" s="100"/>
      <c r="E993" s="99"/>
      <c r="F993" s="101"/>
      <c r="G993" s="101"/>
      <c r="H993" s="102"/>
      <c r="I993" s="102"/>
      <c r="J993" s="102"/>
      <c r="K993" s="103"/>
      <c r="L993" s="103"/>
    </row>
    <row r="994" spans="1:12" s="104" customFormat="1" ht="12.75">
      <c r="A994" s="97"/>
      <c r="B994" s="98"/>
      <c r="C994" s="99"/>
      <c r="D994" s="100"/>
      <c r="E994" s="99"/>
      <c r="F994" s="101"/>
      <c r="G994" s="101"/>
      <c r="H994" s="102"/>
      <c r="I994" s="102"/>
      <c r="J994" s="102"/>
      <c r="K994" s="103"/>
      <c r="L994" s="103"/>
    </row>
    <row r="995" spans="1:12" s="104" customFormat="1" ht="12.75">
      <c r="A995" s="97"/>
      <c r="B995" s="98"/>
      <c r="C995" s="99"/>
      <c r="D995" s="100"/>
      <c r="E995" s="99"/>
      <c r="F995" s="101"/>
      <c r="G995" s="101"/>
      <c r="H995" s="102"/>
      <c r="I995" s="102"/>
      <c r="J995" s="102"/>
      <c r="K995" s="103"/>
      <c r="L995" s="103"/>
    </row>
    <row r="996" spans="1:12" s="104" customFormat="1" ht="12.75">
      <c r="A996" s="97"/>
      <c r="B996" s="98"/>
      <c r="C996" s="99"/>
      <c r="D996" s="100"/>
      <c r="E996" s="99"/>
      <c r="F996" s="101"/>
      <c r="G996" s="101"/>
      <c r="H996" s="102"/>
      <c r="I996" s="102"/>
      <c r="J996" s="102"/>
      <c r="K996" s="103"/>
      <c r="L996" s="103"/>
    </row>
    <row r="997" spans="1:12" s="104" customFormat="1" ht="12.75">
      <c r="A997" s="97"/>
      <c r="B997" s="98"/>
      <c r="C997" s="99"/>
      <c r="D997" s="100"/>
      <c r="E997" s="99"/>
      <c r="F997" s="101"/>
      <c r="G997" s="101"/>
      <c r="H997" s="102"/>
      <c r="I997" s="102"/>
      <c r="J997" s="102"/>
      <c r="K997" s="103"/>
      <c r="L997" s="103"/>
    </row>
    <row r="998" spans="1:12" s="104" customFormat="1" ht="12.75">
      <c r="A998" s="97"/>
      <c r="B998" s="98"/>
      <c r="C998" s="99"/>
      <c r="D998" s="100"/>
      <c r="E998" s="99"/>
      <c r="F998" s="101"/>
      <c r="G998" s="101"/>
      <c r="H998" s="102"/>
      <c r="I998" s="102"/>
      <c r="J998" s="102"/>
      <c r="K998" s="103"/>
      <c r="L998" s="103"/>
    </row>
    <row r="999" spans="1:12" s="104" customFormat="1" ht="12.75">
      <c r="A999" s="97"/>
      <c r="B999" s="98"/>
      <c r="C999" s="99"/>
      <c r="D999" s="100"/>
      <c r="E999" s="99"/>
      <c r="F999" s="101"/>
      <c r="G999" s="101"/>
      <c r="H999" s="102"/>
      <c r="I999" s="102"/>
      <c r="J999" s="102"/>
      <c r="K999" s="103"/>
      <c r="L999" s="103"/>
    </row>
    <row r="1000" spans="1:12" s="104" customFormat="1" ht="12.75">
      <c r="A1000" s="97"/>
      <c r="B1000" s="98"/>
      <c r="C1000" s="99"/>
      <c r="D1000" s="100"/>
      <c r="E1000" s="99"/>
      <c r="F1000" s="101"/>
      <c r="G1000" s="101"/>
      <c r="H1000" s="102"/>
      <c r="I1000" s="102"/>
      <c r="J1000" s="102"/>
      <c r="K1000" s="103"/>
      <c r="L1000" s="103"/>
    </row>
    <row r="1001" spans="1:12" s="104" customFormat="1" ht="12.75">
      <c r="A1001" s="97"/>
      <c r="B1001" s="98"/>
      <c r="C1001" s="99"/>
      <c r="D1001" s="100"/>
      <c r="E1001" s="99"/>
      <c r="F1001" s="101"/>
      <c r="G1001" s="101"/>
      <c r="H1001" s="102"/>
      <c r="I1001" s="102"/>
      <c r="J1001" s="102"/>
      <c r="K1001" s="103"/>
      <c r="L1001" s="103"/>
    </row>
    <row r="1002" spans="1:12" s="104" customFormat="1" ht="12.75">
      <c r="A1002" s="97"/>
      <c r="B1002" s="98"/>
      <c r="C1002" s="99"/>
      <c r="D1002" s="100"/>
      <c r="E1002" s="99"/>
      <c r="F1002" s="101"/>
      <c r="G1002" s="101"/>
      <c r="H1002" s="102"/>
      <c r="I1002" s="102"/>
      <c r="J1002" s="102"/>
      <c r="K1002" s="103"/>
      <c r="L1002" s="103"/>
    </row>
    <row r="1003" spans="1:12" s="104" customFormat="1" ht="12.75">
      <c r="A1003" s="97"/>
      <c r="B1003" s="98"/>
      <c r="C1003" s="99"/>
      <c r="D1003" s="100"/>
      <c r="E1003" s="99"/>
      <c r="F1003" s="101"/>
      <c r="G1003" s="101"/>
      <c r="H1003" s="102"/>
      <c r="I1003" s="102"/>
      <c r="J1003" s="102"/>
      <c r="K1003" s="103"/>
      <c r="L1003" s="103"/>
    </row>
    <row r="1004" spans="1:12" s="104" customFormat="1" ht="12.75">
      <c r="A1004" s="97"/>
      <c r="B1004" s="98"/>
      <c r="C1004" s="99"/>
      <c r="D1004" s="100"/>
      <c r="E1004" s="99"/>
      <c r="F1004" s="101"/>
      <c r="G1004" s="101"/>
      <c r="H1004" s="102"/>
      <c r="I1004" s="102"/>
      <c r="J1004" s="102"/>
      <c r="K1004" s="103"/>
      <c r="L1004" s="103"/>
    </row>
    <row r="1005" spans="1:12" s="104" customFormat="1" ht="12.75">
      <c r="A1005" s="97"/>
      <c r="B1005" s="98"/>
      <c r="C1005" s="99"/>
      <c r="D1005" s="100"/>
      <c r="E1005" s="99"/>
      <c r="F1005" s="101"/>
      <c r="G1005" s="101"/>
      <c r="H1005" s="102"/>
      <c r="I1005" s="102"/>
      <c r="J1005" s="102"/>
      <c r="K1005" s="103"/>
      <c r="L1005" s="103"/>
    </row>
    <row r="1006" spans="1:12" s="104" customFormat="1" ht="12.75">
      <c r="A1006" s="97"/>
      <c r="B1006" s="98"/>
      <c r="C1006" s="99"/>
      <c r="D1006" s="100"/>
      <c r="E1006" s="99"/>
      <c r="F1006" s="101"/>
      <c r="G1006" s="101"/>
      <c r="H1006" s="102"/>
      <c r="I1006" s="102"/>
      <c r="J1006" s="102"/>
      <c r="K1006" s="103"/>
      <c r="L1006" s="103"/>
    </row>
    <row r="1007" spans="1:12" s="104" customFormat="1" ht="12.75">
      <c r="A1007" s="97"/>
      <c r="B1007" s="98"/>
      <c r="C1007" s="99"/>
      <c r="D1007" s="100"/>
      <c r="E1007" s="99"/>
      <c r="F1007" s="101"/>
      <c r="G1007" s="101"/>
      <c r="H1007" s="102"/>
      <c r="I1007" s="102"/>
      <c r="J1007" s="102"/>
      <c r="K1007" s="103"/>
      <c r="L1007" s="103"/>
    </row>
    <row r="1008" spans="1:12" s="104" customFormat="1" ht="12.75">
      <c r="A1008" s="97"/>
      <c r="B1008" s="98"/>
      <c r="C1008" s="99"/>
      <c r="D1008" s="100"/>
      <c r="E1008" s="99"/>
      <c r="F1008" s="101"/>
      <c r="G1008" s="101"/>
      <c r="H1008" s="102"/>
      <c r="I1008" s="102"/>
      <c r="J1008" s="102"/>
      <c r="K1008" s="103"/>
      <c r="L1008" s="103"/>
    </row>
    <row r="1009" spans="1:12" s="104" customFormat="1" ht="12.75">
      <c r="A1009" s="97"/>
      <c r="B1009" s="98"/>
      <c r="C1009" s="99"/>
      <c r="D1009" s="100"/>
      <c r="E1009" s="99"/>
      <c r="F1009" s="101"/>
      <c r="G1009" s="101"/>
      <c r="H1009" s="102"/>
      <c r="I1009" s="102"/>
      <c r="J1009" s="102"/>
      <c r="K1009" s="103"/>
      <c r="L1009" s="103"/>
    </row>
    <row r="1010" spans="1:12" s="104" customFormat="1" ht="12.75">
      <c r="A1010" s="97"/>
      <c r="B1010" s="98"/>
      <c r="C1010" s="99"/>
      <c r="D1010" s="100"/>
      <c r="E1010" s="99"/>
      <c r="F1010" s="101"/>
      <c r="G1010" s="101"/>
      <c r="H1010" s="102"/>
      <c r="I1010" s="102"/>
      <c r="J1010" s="102"/>
      <c r="K1010" s="103"/>
      <c r="L1010" s="103"/>
    </row>
    <row r="1011" spans="1:12" s="104" customFormat="1" ht="12.75">
      <c r="A1011" s="97"/>
      <c r="B1011" s="98"/>
      <c r="C1011" s="99"/>
      <c r="D1011" s="100"/>
      <c r="E1011" s="99"/>
      <c r="F1011" s="101"/>
      <c r="G1011" s="101"/>
      <c r="H1011" s="102"/>
      <c r="I1011" s="102"/>
      <c r="J1011" s="102"/>
      <c r="K1011" s="103"/>
      <c r="L1011" s="103"/>
    </row>
    <row r="1012" spans="1:12" s="104" customFormat="1" ht="12.75">
      <c r="A1012" s="97"/>
      <c r="B1012" s="98"/>
      <c r="C1012" s="99"/>
      <c r="D1012" s="100"/>
      <c r="E1012" s="99"/>
      <c r="F1012" s="101"/>
      <c r="G1012" s="101"/>
      <c r="H1012" s="102"/>
      <c r="I1012" s="102"/>
      <c r="J1012" s="102"/>
      <c r="K1012" s="103"/>
      <c r="L1012" s="103"/>
    </row>
    <row r="1013" spans="1:12" s="104" customFormat="1" ht="12.75">
      <c r="A1013" s="97"/>
      <c r="B1013" s="98"/>
      <c r="C1013" s="99"/>
      <c r="D1013" s="100"/>
      <c r="E1013" s="99"/>
      <c r="F1013" s="101"/>
      <c r="G1013" s="101"/>
      <c r="H1013" s="102"/>
      <c r="I1013" s="102"/>
      <c r="J1013" s="102"/>
      <c r="K1013" s="103"/>
      <c r="L1013" s="103"/>
    </row>
    <row r="1014" spans="1:12" s="104" customFormat="1" ht="12.75">
      <c r="A1014" s="97"/>
      <c r="B1014" s="98"/>
      <c r="C1014" s="99"/>
      <c r="D1014" s="100"/>
      <c r="E1014" s="99"/>
      <c r="F1014" s="101"/>
      <c r="G1014" s="101"/>
      <c r="H1014" s="102"/>
      <c r="I1014" s="102"/>
      <c r="J1014" s="102"/>
      <c r="K1014" s="103"/>
      <c r="L1014" s="103"/>
    </row>
    <row r="1015" spans="1:12" s="104" customFormat="1" ht="12.75">
      <c r="A1015" s="97"/>
      <c r="B1015" s="98"/>
      <c r="C1015" s="99"/>
      <c r="D1015" s="100"/>
      <c r="E1015" s="99"/>
      <c r="F1015" s="101"/>
      <c r="G1015" s="101"/>
      <c r="H1015" s="102"/>
      <c r="I1015" s="102"/>
      <c r="J1015" s="102"/>
      <c r="K1015" s="103"/>
      <c r="L1015" s="103"/>
    </row>
    <row r="1016" spans="1:12" s="104" customFormat="1" ht="12.75">
      <c r="A1016" s="97"/>
      <c r="B1016" s="98"/>
      <c r="C1016" s="99"/>
      <c r="D1016" s="100"/>
      <c r="E1016" s="99"/>
      <c r="F1016" s="101"/>
      <c r="G1016" s="101"/>
      <c r="H1016" s="102"/>
      <c r="I1016" s="102"/>
      <c r="J1016" s="102"/>
      <c r="K1016" s="103"/>
      <c r="L1016" s="103"/>
    </row>
    <row r="1017" spans="1:12" s="104" customFormat="1" ht="12.75">
      <c r="A1017" s="97"/>
      <c r="B1017" s="98"/>
      <c r="C1017" s="99"/>
      <c r="D1017" s="100"/>
      <c r="E1017" s="99"/>
      <c r="F1017" s="101"/>
      <c r="G1017" s="101"/>
      <c r="H1017" s="102"/>
      <c r="I1017" s="102"/>
      <c r="J1017" s="102"/>
      <c r="K1017" s="103"/>
      <c r="L1017" s="103"/>
    </row>
    <row r="1018" spans="1:12" s="104" customFormat="1" ht="12.75">
      <c r="A1018" s="97"/>
      <c r="B1018" s="98"/>
      <c r="C1018" s="99"/>
      <c r="D1018" s="100"/>
      <c r="E1018" s="99"/>
      <c r="F1018" s="101"/>
      <c r="G1018" s="101"/>
      <c r="H1018" s="102"/>
      <c r="I1018" s="102"/>
      <c r="J1018" s="102"/>
      <c r="K1018" s="103"/>
      <c r="L1018" s="103"/>
    </row>
    <row r="1019" spans="1:12" s="104" customFormat="1" ht="12.75">
      <c r="A1019" s="97"/>
      <c r="B1019" s="98"/>
      <c r="C1019" s="99"/>
      <c r="D1019" s="100"/>
      <c r="E1019" s="99"/>
      <c r="F1019" s="101"/>
      <c r="G1019" s="101"/>
      <c r="H1019" s="102"/>
      <c r="I1019" s="102"/>
      <c r="J1019" s="102"/>
      <c r="K1019" s="103"/>
      <c r="L1019" s="103"/>
    </row>
    <row r="1020" spans="1:12" s="104" customFormat="1" ht="12.75">
      <c r="A1020" s="97"/>
      <c r="B1020" s="98"/>
      <c r="C1020" s="99"/>
      <c r="D1020" s="100"/>
      <c r="E1020" s="99"/>
      <c r="F1020" s="101"/>
      <c r="G1020" s="101"/>
      <c r="H1020" s="102"/>
      <c r="I1020" s="102"/>
      <c r="J1020" s="102"/>
      <c r="K1020" s="103"/>
      <c r="L1020" s="103"/>
    </row>
    <row r="1021" spans="1:12" s="104" customFormat="1" ht="12.75">
      <c r="A1021" s="97"/>
      <c r="B1021" s="98"/>
      <c r="C1021" s="99"/>
      <c r="D1021" s="100"/>
      <c r="E1021" s="99"/>
      <c r="F1021" s="101"/>
      <c r="G1021" s="101"/>
      <c r="H1021" s="102"/>
      <c r="I1021" s="102"/>
      <c r="J1021" s="102"/>
      <c r="K1021" s="103"/>
      <c r="L1021" s="103"/>
    </row>
    <row r="1022" spans="1:12" s="104" customFormat="1" ht="12.75">
      <c r="A1022" s="97"/>
      <c r="B1022" s="98"/>
      <c r="C1022" s="99"/>
      <c r="D1022" s="100"/>
      <c r="E1022" s="99"/>
      <c r="F1022" s="101"/>
      <c r="G1022" s="101"/>
      <c r="H1022" s="102"/>
      <c r="I1022" s="102"/>
      <c r="J1022" s="102"/>
      <c r="K1022" s="103"/>
      <c r="L1022" s="103"/>
    </row>
    <row r="1023" spans="1:12" s="104" customFormat="1" ht="12.75">
      <c r="A1023" s="97"/>
      <c r="B1023" s="98"/>
      <c r="C1023" s="99"/>
      <c r="D1023" s="100"/>
      <c r="E1023" s="99"/>
      <c r="F1023" s="101"/>
      <c r="G1023" s="101"/>
      <c r="H1023" s="102"/>
      <c r="I1023" s="102"/>
      <c r="J1023" s="102"/>
      <c r="K1023" s="103"/>
      <c r="L1023" s="103"/>
    </row>
    <row r="1024" spans="1:12" s="104" customFormat="1" ht="12.75">
      <c r="A1024" s="97"/>
      <c r="B1024" s="98"/>
      <c r="C1024" s="99"/>
      <c r="D1024" s="100"/>
      <c r="E1024" s="99"/>
      <c r="F1024" s="101"/>
      <c r="G1024" s="101"/>
      <c r="H1024" s="102"/>
      <c r="I1024" s="102"/>
      <c r="J1024" s="102"/>
      <c r="K1024" s="103"/>
      <c r="L1024" s="103"/>
    </row>
    <row r="1025" spans="1:12" s="104" customFormat="1" ht="12.75">
      <c r="A1025" s="97"/>
      <c r="B1025" s="98"/>
      <c r="C1025" s="99"/>
      <c r="D1025" s="100"/>
      <c r="E1025" s="99"/>
      <c r="F1025" s="101"/>
      <c r="G1025" s="101"/>
      <c r="H1025" s="102"/>
      <c r="I1025" s="102"/>
      <c r="J1025" s="102"/>
      <c r="K1025" s="103"/>
      <c r="L1025" s="103"/>
    </row>
    <row r="1026" spans="1:12" s="104" customFormat="1" ht="12.75">
      <c r="A1026" s="97"/>
      <c r="B1026" s="98"/>
      <c r="C1026" s="99"/>
      <c r="D1026" s="100"/>
      <c r="E1026" s="99"/>
      <c r="F1026" s="101"/>
      <c r="G1026" s="101"/>
      <c r="H1026" s="102"/>
      <c r="I1026" s="102"/>
      <c r="J1026" s="102"/>
      <c r="K1026" s="103"/>
      <c r="L1026" s="103"/>
    </row>
    <row r="1027" spans="1:12" s="104" customFormat="1" ht="12.75">
      <c r="A1027" s="97"/>
      <c r="B1027" s="98"/>
      <c r="C1027" s="99"/>
      <c r="D1027" s="100"/>
      <c r="E1027" s="99"/>
      <c r="F1027" s="101"/>
      <c r="G1027" s="101"/>
      <c r="H1027" s="102"/>
      <c r="I1027" s="102"/>
      <c r="J1027" s="102"/>
      <c r="K1027" s="103"/>
      <c r="L1027" s="103"/>
    </row>
    <row r="1028" spans="1:12" s="104" customFormat="1" ht="12.75">
      <c r="A1028" s="97"/>
      <c r="B1028" s="98"/>
      <c r="C1028" s="99"/>
      <c r="D1028" s="100"/>
      <c r="E1028" s="99"/>
      <c r="F1028" s="101"/>
      <c r="G1028" s="101"/>
      <c r="H1028" s="102"/>
      <c r="I1028" s="102"/>
      <c r="J1028" s="102"/>
      <c r="K1028" s="103"/>
      <c r="L1028" s="103"/>
    </row>
    <row r="1029" spans="1:12" s="104" customFormat="1" ht="12.75">
      <c r="A1029" s="97"/>
      <c r="B1029" s="98"/>
      <c r="C1029" s="99"/>
      <c r="D1029" s="100"/>
      <c r="E1029" s="99"/>
      <c r="F1029" s="101"/>
      <c r="G1029" s="101"/>
      <c r="H1029" s="102"/>
      <c r="I1029" s="102"/>
      <c r="J1029" s="102"/>
      <c r="K1029" s="103"/>
      <c r="L1029" s="103"/>
    </row>
    <row r="1030" spans="1:12" s="104" customFormat="1" ht="12.75">
      <c r="A1030" s="97"/>
      <c r="B1030" s="98"/>
      <c r="C1030" s="99"/>
      <c r="D1030" s="100"/>
      <c r="E1030" s="99"/>
      <c r="F1030" s="101"/>
      <c r="G1030" s="101"/>
      <c r="H1030" s="102"/>
      <c r="I1030" s="102"/>
      <c r="J1030" s="102"/>
      <c r="K1030" s="103"/>
      <c r="L1030" s="103"/>
    </row>
    <row r="1031" spans="1:12" s="104" customFormat="1" ht="12.75">
      <c r="A1031" s="97"/>
      <c r="B1031" s="98"/>
      <c r="C1031" s="99"/>
      <c r="D1031" s="100"/>
      <c r="E1031" s="99"/>
      <c r="F1031" s="101"/>
      <c r="G1031" s="101"/>
      <c r="H1031" s="102"/>
      <c r="I1031" s="102"/>
      <c r="J1031" s="102"/>
      <c r="K1031" s="103"/>
      <c r="L1031" s="103"/>
    </row>
    <row r="1032" spans="1:12" s="104" customFormat="1" ht="12.75">
      <c r="A1032" s="97"/>
      <c r="B1032" s="98"/>
      <c r="C1032" s="99"/>
      <c r="D1032" s="100"/>
      <c r="E1032" s="99"/>
      <c r="F1032" s="101"/>
      <c r="G1032" s="101"/>
      <c r="H1032" s="102"/>
      <c r="I1032" s="102"/>
      <c r="J1032" s="102"/>
      <c r="K1032" s="103"/>
      <c r="L1032" s="103"/>
    </row>
    <row r="1033" spans="1:12" s="104" customFormat="1" ht="12.75">
      <c r="A1033" s="97"/>
      <c r="B1033" s="98"/>
      <c r="C1033" s="99"/>
      <c r="D1033" s="100"/>
      <c r="E1033" s="99"/>
      <c r="F1033" s="101"/>
      <c r="G1033" s="101"/>
      <c r="H1033" s="102"/>
      <c r="I1033" s="102"/>
      <c r="J1033" s="102"/>
      <c r="K1033" s="103"/>
      <c r="L1033" s="103"/>
    </row>
    <row r="1034" spans="1:12" s="104" customFormat="1" ht="12.75">
      <c r="A1034" s="97"/>
      <c r="B1034" s="98"/>
      <c r="C1034" s="99"/>
      <c r="D1034" s="100"/>
      <c r="E1034" s="99"/>
      <c r="F1034" s="101"/>
      <c r="G1034" s="101"/>
      <c r="H1034" s="102"/>
      <c r="I1034" s="102"/>
      <c r="J1034" s="102"/>
      <c r="K1034" s="103"/>
      <c r="L1034" s="103"/>
    </row>
    <row r="1035" spans="1:12" s="104" customFormat="1" ht="12.75">
      <c r="A1035" s="97"/>
      <c r="B1035" s="98"/>
      <c r="C1035" s="99"/>
      <c r="D1035" s="100"/>
      <c r="E1035" s="99"/>
      <c r="F1035" s="101"/>
      <c r="G1035" s="101"/>
      <c r="H1035" s="102"/>
      <c r="I1035" s="102"/>
      <c r="J1035" s="102"/>
      <c r="K1035" s="103"/>
      <c r="L1035" s="103"/>
    </row>
    <row r="1036" spans="1:12" s="104" customFormat="1" ht="12.75">
      <c r="A1036" s="97"/>
      <c r="B1036" s="98"/>
      <c r="C1036" s="99"/>
      <c r="D1036" s="100"/>
      <c r="E1036" s="99"/>
      <c r="F1036" s="101"/>
      <c r="G1036" s="101"/>
      <c r="H1036" s="102"/>
      <c r="I1036" s="102"/>
      <c r="J1036" s="102"/>
      <c r="K1036" s="103"/>
      <c r="L1036" s="103"/>
    </row>
    <row r="1037" spans="1:12" s="104" customFormat="1" ht="12.75">
      <c r="A1037" s="97"/>
      <c r="B1037" s="98"/>
      <c r="C1037" s="99"/>
      <c r="D1037" s="100"/>
      <c r="E1037" s="99"/>
      <c r="F1037" s="101"/>
      <c r="G1037" s="101"/>
      <c r="H1037" s="102"/>
      <c r="I1037" s="102"/>
      <c r="J1037" s="102"/>
      <c r="K1037" s="103"/>
      <c r="L1037" s="103"/>
    </row>
    <row r="1038" spans="1:12" s="104" customFormat="1" ht="12.75">
      <c r="A1038" s="97"/>
      <c r="B1038" s="98"/>
      <c r="C1038" s="99"/>
      <c r="D1038" s="100"/>
      <c r="E1038" s="99"/>
      <c r="F1038" s="101"/>
      <c r="G1038" s="101"/>
      <c r="H1038" s="102"/>
      <c r="I1038" s="102"/>
      <c r="J1038" s="102"/>
      <c r="K1038" s="103"/>
      <c r="L1038" s="103"/>
    </row>
    <row r="1039" spans="1:12" s="104" customFormat="1" ht="12.75">
      <c r="A1039" s="97"/>
      <c r="B1039" s="98"/>
      <c r="C1039" s="99"/>
      <c r="D1039" s="100"/>
      <c r="E1039" s="99"/>
      <c r="F1039" s="101"/>
      <c r="G1039" s="101"/>
      <c r="H1039" s="102"/>
      <c r="I1039" s="102"/>
      <c r="J1039" s="102"/>
      <c r="K1039" s="103"/>
      <c r="L1039" s="103"/>
    </row>
    <row r="1040" spans="1:12" s="104" customFormat="1" ht="12.75">
      <c r="A1040" s="97"/>
      <c r="B1040" s="98"/>
      <c r="C1040" s="99"/>
      <c r="D1040" s="100"/>
      <c r="E1040" s="99"/>
      <c r="F1040" s="101"/>
      <c r="G1040" s="101"/>
      <c r="H1040" s="102"/>
      <c r="I1040" s="102"/>
      <c r="J1040" s="102"/>
      <c r="K1040" s="103"/>
      <c r="L1040" s="103"/>
    </row>
    <row r="1041" spans="1:12" s="104" customFormat="1" ht="12.75">
      <c r="A1041" s="97"/>
      <c r="B1041" s="98"/>
      <c r="C1041" s="99"/>
      <c r="D1041" s="100"/>
      <c r="E1041" s="99"/>
      <c r="F1041" s="101"/>
      <c r="G1041" s="101"/>
      <c r="H1041" s="102"/>
      <c r="I1041" s="102"/>
      <c r="J1041" s="102"/>
      <c r="K1041" s="103"/>
      <c r="L1041" s="103"/>
    </row>
    <row r="1042" spans="1:12" s="104" customFormat="1" ht="12.75">
      <c r="A1042" s="97"/>
      <c r="B1042" s="98"/>
      <c r="C1042" s="99"/>
      <c r="D1042" s="100"/>
      <c r="E1042" s="99"/>
      <c r="F1042" s="101"/>
      <c r="G1042" s="101"/>
      <c r="H1042" s="102"/>
      <c r="I1042" s="102"/>
      <c r="J1042" s="102"/>
      <c r="K1042" s="103"/>
      <c r="L1042" s="103"/>
    </row>
    <row r="1043" spans="1:12" s="104" customFormat="1" ht="12.75">
      <c r="A1043" s="97"/>
      <c r="B1043" s="98"/>
      <c r="C1043" s="99"/>
      <c r="D1043" s="100"/>
      <c r="E1043" s="99"/>
      <c r="F1043" s="101"/>
      <c r="G1043" s="101"/>
      <c r="H1043" s="102"/>
      <c r="I1043" s="102"/>
      <c r="J1043" s="102"/>
      <c r="K1043" s="103"/>
      <c r="L1043" s="103"/>
    </row>
    <row r="1044" spans="1:12" s="104" customFormat="1" ht="12.75">
      <c r="A1044" s="97"/>
      <c r="B1044" s="98"/>
      <c r="C1044" s="99"/>
      <c r="D1044" s="100"/>
      <c r="E1044" s="99"/>
      <c r="F1044" s="101"/>
      <c r="G1044" s="101"/>
      <c r="H1044" s="102"/>
      <c r="I1044" s="102"/>
      <c r="J1044" s="102"/>
      <c r="K1044" s="103"/>
      <c r="L1044" s="103"/>
    </row>
    <row r="1045" spans="1:12" s="104" customFormat="1" ht="12.75">
      <c r="A1045" s="97"/>
      <c r="B1045" s="98"/>
      <c r="C1045" s="99"/>
      <c r="D1045" s="100"/>
      <c r="E1045" s="99"/>
      <c r="F1045" s="101"/>
      <c r="G1045" s="101"/>
      <c r="H1045" s="102"/>
      <c r="I1045" s="102"/>
      <c r="J1045" s="102"/>
      <c r="K1045" s="103"/>
      <c r="L1045" s="103"/>
    </row>
    <row r="1046" spans="1:12" s="104" customFormat="1" ht="12.75">
      <c r="A1046" s="97"/>
      <c r="B1046" s="98"/>
      <c r="C1046" s="99"/>
      <c r="D1046" s="100"/>
      <c r="E1046" s="99"/>
      <c r="F1046" s="101"/>
      <c r="G1046" s="101"/>
      <c r="H1046" s="102"/>
      <c r="I1046" s="102"/>
      <c r="J1046" s="102"/>
      <c r="K1046" s="103"/>
      <c r="L1046" s="103"/>
    </row>
    <row r="1047" spans="1:12" s="104" customFormat="1" ht="12.75">
      <c r="A1047" s="97"/>
      <c r="B1047" s="98"/>
      <c r="C1047" s="99"/>
      <c r="D1047" s="100"/>
      <c r="E1047" s="99"/>
      <c r="F1047" s="101"/>
      <c r="G1047" s="101"/>
      <c r="H1047" s="102"/>
      <c r="I1047" s="102"/>
      <c r="J1047" s="102"/>
      <c r="K1047" s="103"/>
      <c r="L1047" s="103"/>
    </row>
    <row r="1048" spans="1:12" s="104" customFormat="1" ht="12.75">
      <c r="A1048" s="97"/>
      <c r="B1048" s="98"/>
      <c r="C1048" s="99"/>
      <c r="D1048" s="100"/>
      <c r="E1048" s="99"/>
      <c r="F1048" s="101"/>
      <c r="G1048" s="101"/>
      <c r="H1048" s="102"/>
      <c r="I1048" s="102"/>
      <c r="J1048" s="102"/>
      <c r="K1048" s="103"/>
      <c r="L1048" s="103"/>
    </row>
    <row r="1049" spans="1:12" s="104" customFormat="1" ht="12.75">
      <c r="A1049" s="97"/>
      <c r="B1049" s="98"/>
      <c r="C1049" s="99"/>
      <c r="D1049" s="100"/>
      <c r="E1049" s="99"/>
      <c r="F1049" s="101"/>
      <c r="G1049" s="101"/>
      <c r="H1049" s="102"/>
      <c r="I1049" s="102"/>
      <c r="J1049" s="102"/>
      <c r="K1049" s="103"/>
      <c r="L1049" s="103"/>
    </row>
    <row r="1050" spans="1:12" s="104" customFormat="1" ht="12.75">
      <c r="A1050" s="97"/>
      <c r="B1050" s="98"/>
      <c r="C1050" s="99"/>
      <c r="D1050" s="100"/>
      <c r="E1050" s="99"/>
      <c r="F1050" s="101"/>
      <c r="G1050" s="101"/>
      <c r="H1050" s="102"/>
      <c r="I1050" s="102"/>
      <c r="J1050" s="102"/>
      <c r="K1050" s="103"/>
      <c r="L1050" s="103"/>
    </row>
    <row r="1051" spans="1:12" s="104" customFormat="1" ht="12.75">
      <c r="A1051" s="97"/>
      <c r="B1051" s="98"/>
      <c r="C1051" s="99"/>
      <c r="D1051" s="100"/>
      <c r="E1051" s="99"/>
      <c r="F1051" s="101"/>
      <c r="G1051" s="101"/>
      <c r="H1051" s="102"/>
      <c r="I1051" s="102"/>
      <c r="J1051" s="102"/>
      <c r="K1051" s="103"/>
      <c r="L1051" s="103"/>
    </row>
    <row r="1052" spans="1:12" s="104" customFormat="1" ht="12.75">
      <c r="A1052" s="97"/>
      <c r="B1052" s="98"/>
      <c r="C1052" s="99"/>
      <c r="D1052" s="100"/>
      <c r="E1052" s="99"/>
      <c r="F1052" s="101"/>
      <c r="G1052" s="101"/>
      <c r="H1052" s="102"/>
      <c r="I1052" s="102"/>
      <c r="J1052" s="102"/>
      <c r="K1052" s="103"/>
      <c r="L1052" s="103"/>
    </row>
    <row r="1053" spans="1:12" s="104" customFormat="1" ht="12.75">
      <c r="A1053" s="97"/>
      <c r="B1053" s="98"/>
      <c r="C1053" s="99"/>
      <c r="D1053" s="100"/>
      <c r="E1053" s="99"/>
      <c r="F1053" s="101"/>
      <c r="G1053" s="101"/>
      <c r="H1053" s="102"/>
      <c r="I1053" s="102"/>
      <c r="J1053" s="102"/>
      <c r="K1053" s="103"/>
      <c r="L1053" s="103"/>
    </row>
    <row r="1054" spans="1:12" s="104" customFormat="1" ht="12.75">
      <c r="A1054" s="97"/>
      <c r="B1054" s="98"/>
      <c r="C1054" s="99"/>
      <c r="D1054" s="100"/>
      <c r="E1054" s="99"/>
      <c r="F1054" s="101"/>
      <c r="G1054" s="101"/>
      <c r="H1054" s="102"/>
      <c r="I1054" s="102"/>
      <c r="J1054" s="102"/>
      <c r="K1054" s="103"/>
      <c r="L1054" s="103"/>
    </row>
    <row r="1055" spans="1:12" s="104" customFormat="1" ht="12.75">
      <c r="A1055" s="97"/>
      <c r="B1055" s="98"/>
      <c r="C1055" s="99"/>
      <c r="D1055" s="100"/>
      <c r="E1055" s="99"/>
      <c r="F1055" s="101"/>
      <c r="G1055" s="101"/>
      <c r="H1055" s="102"/>
      <c r="I1055" s="102"/>
      <c r="J1055" s="102"/>
      <c r="K1055" s="103"/>
      <c r="L1055" s="103"/>
    </row>
    <row r="1056" spans="1:12" s="104" customFormat="1" ht="12.75">
      <c r="A1056" s="97"/>
      <c r="B1056" s="98"/>
      <c r="C1056" s="99"/>
      <c r="D1056" s="100"/>
      <c r="E1056" s="99"/>
      <c r="F1056" s="101"/>
      <c r="G1056" s="101"/>
      <c r="H1056" s="102"/>
      <c r="I1056" s="102"/>
      <c r="J1056" s="102"/>
      <c r="K1056" s="103"/>
      <c r="L1056" s="103"/>
    </row>
    <row r="1057" spans="1:12" s="104" customFormat="1" ht="12.75">
      <c r="A1057" s="97"/>
      <c r="B1057" s="98"/>
      <c r="C1057" s="99"/>
      <c r="D1057" s="100"/>
      <c r="E1057" s="99"/>
      <c r="F1057" s="101"/>
      <c r="G1057" s="101"/>
      <c r="H1057" s="102"/>
      <c r="I1057" s="102"/>
      <c r="J1057" s="102"/>
      <c r="K1057" s="103"/>
      <c r="L1057" s="103"/>
    </row>
    <row r="1058" spans="1:12" s="104" customFormat="1" ht="12.75">
      <c r="A1058" s="97"/>
      <c r="B1058" s="98"/>
      <c r="C1058" s="99"/>
      <c r="D1058" s="100"/>
      <c r="E1058" s="99"/>
      <c r="F1058" s="101"/>
      <c r="G1058" s="101"/>
      <c r="H1058" s="102"/>
      <c r="I1058" s="102"/>
      <c r="J1058" s="102"/>
      <c r="K1058" s="103"/>
      <c r="L1058" s="103"/>
    </row>
    <row r="1059" spans="1:12" s="104" customFormat="1" ht="12.75">
      <c r="A1059" s="97"/>
      <c r="B1059" s="98"/>
      <c r="C1059" s="99"/>
      <c r="D1059" s="100"/>
      <c r="E1059" s="99"/>
      <c r="F1059" s="101"/>
      <c r="G1059" s="101"/>
      <c r="H1059" s="102"/>
      <c r="I1059" s="102"/>
      <c r="J1059" s="102"/>
      <c r="K1059" s="103"/>
      <c r="L1059" s="103"/>
    </row>
    <row r="1060" spans="1:12" s="104" customFormat="1" ht="12.75">
      <c r="A1060" s="97"/>
      <c r="B1060" s="98"/>
      <c r="C1060" s="99"/>
      <c r="D1060" s="100"/>
      <c r="E1060" s="99"/>
      <c r="F1060" s="101"/>
      <c r="G1060" s="101"/>
      <c r="H1060" s="102"/>
      <c r="I1060" s="102"/>
      <c r="J1060" s="102"/>
      <c r="K1060" s="103"/>
      <c r="L1060" s="103"/>
    </row>
    <row r="1061" spans="1:12" s="104" customFormat="1" ht="12.75">
      <c r="A1061" s="97"/>
      <c r="B1061" s="98"/>
      <c r="C1061" s="99"/>
      <c r="D1061" s="100"/>
      <c r="E1061" s="99"/>
      <c r="F1061" s="101"/>
      <c r="G1061" s="101"/>
      <c r="H1061" s="102"/>
      <c r="I1061" s="102"/>
      <c r="J1061" s="102"/>
      <c r="K1061" s="103"/>
      <c r="L1061" s="103"/>
    </row>
    <row r="1062" spans="1:12" s="104" customFormat="1" ht="12.75">
      <c r="A1062" s="97"/>
      <c r="B1062" s="98"/>
      <c r="C1062" s="99"/>
      <c r="D1062" s="100"/>
      <c r="E1062" s="99"/>
      <c r="F1062" s="101"/>
      <c r="G1062" s="101"/>
      <c r="H1062" s="102"/>
      <c r="I1062" s="102"/>
      <c r="J1062" s="102"/>
      <c r="K1062" s="103"/>
      <c r="L1062" s="103"/>
    </row>
    <row r="1063" spans="1:12" s="104" customFormat="1" ht="12.75">
      <c r="A1063" s="97"/>
      <c r="B1063" s="98"/>
      <c r="C1063" s="99"/>
      <c r="D1063" s="100"/>
      <c r="E1063" s="99"/>
      <c r="F1063" s="101"/>
      <c r="G1063" s="101"/>
      <c r="H1063" s="102"/>
      <c r="I1063" s="102"/>
      <c r="J1063" s="102"/>
      <c r="K1063" s="103"/>
      <c r="L1063" s="103"/>
    </row>
    <row r="1064" spans="1:12" s="104" customFormat="1" ht="12.75">
      <c r="A1064" s="97"/>
      <c r="B1064" s="98"/>
      <c r="C1064" s="99"/>
      <c r="D1064" s="100"/>
      <c r="E1064" s="99"/>
      <c r="F1064" s="101"/>
      <c r="G1064" s="101"/>
      <c r="H1064" s="102"/>
      <c r="I1064" s="102"/>
      <c r="J1064" s="102"/>
      <c r="K1064" s="103"/>
      <c r="L1064" s="103"/>
    </row>
    <row r="1065" spans="1:12" s="104" customFormat="1" ht="12.75">
      <c r="A1065" s="97"/>
      <c r="B1065" s="98"/>
      <c r="C1065" s="99"/>
      <c r="D1065" s="100"/>
      <c r="E1065" s="99"/>
      <c r="F1065" s="101"/>
      <c r="G1065" s="101"/>
      <c r="H1065" s="102"/>
      <c r="I1065" s="102"/>
      <c r="J1065" s="102"/>
      <c r="K1065" s="103"/>
      <c r="L1065" s="103"/>
    </row>
    <row r="1066" spans="1:12" s="104" customFormat="1" ht="12.75">
      <c r="A1066" s="97"/>
      <c r="B1066" s="98"/>
      <c r="C1066" s="99"/>
      <c r="D1066" s="100"/>
      <c r="E1066" s="99"/>
      <c r="F1066" s="101"/>
      <c r="G1066" s="101"/>
      <c r="H1066" s="102"/>
      <c r="I1066" s="102"/>
      <c r="J1066" s="102"/>
      <c r="K1066" s="103"/>
      <c r="L1066" s="103"/>
    </row>
    <row r="1067" spans="1:12" s="104" customFormat="1" ht="12.75">
      <c r="A1067" s="97"/>
      <c r="B1067" s="98"/>
      <c r="C1067" s="99"/>
      <c r="D1067" s="100"/>
      <c r="E1067" s="99"/>
      <c r="F1067" s="101"/>
      <c r="G1067" s="101"/>
      <c r="H1067" s="102"/>
      <c r="I1067" s="102"/>
      <c r="J1067" s="102"/>
      <c r="K1067" s="103"/>
      <c r="L1067" s="103"/>
    </row>
    <row r="1068" spans="1:12" s="104" customFormat="1" ht="12.75">
      <c r="A1068" s="97"/>
      <c r="B1068" s="98"/>
      <c r="C1068" s="99"/>
      <c r="D1068" s="100"/>
      <c r="E1068" s="99"/>
      <c r="F1068" s="101"/>
      <c r="G1068" s="101"/>
      <c r="H1068" s="102"/>
      <c r="I1068" s="102"/>
      <c r="J1068" s="102"/>
      <c r="K1068" s="103"/>
      <c r="L1068" s="103"/>
    </row>
    <row r="1069" spans="1:12" s="104" customFormat="1" ht="12.75">
      <c r="A1069" s="97"/>
      <c r="B1069" s="98"/>
      <c r="C1069" s="99"/>
      <c r="D1069" s="100"/>
      <c r="E1069" s="99"/>
      <c r="F1069" s="101"/>
      <c r="G1069" s="101"/>
      <c r="H1069" s="102"/>
      <c r="I1069" s="102"/>
      <c r="J1069" s="102"/>
      <c r="K1069" s="103"/>
      <c r="L1069" s="103"/>
    </row>
    <row r="1070" spans="1:12" s="104" customFormat="1" ht="12.75">
      <c r="A1070" s="97"/>
      <c r="B1070" s="98"/>
      <c r="C1070" s="99"/>
      <c r="D1070" s="100"/>
      <c r="E1070" s="99"/>
      <c r="F1070" s="101"/>
      <c r="G1070" s="101"/>
      <c r="H1070" s="102"/>
      <c r="I1070" s="102"/>
      <c r="J1070" s="102"/>
      <c r="K1070" s="103"/>
      <c r="L1070" s="103"/>
    </row>
    <row r="1071" spans="1:12" s="104" customFormat="1" ht="12.75">
      <c r="A1071" s="97"/>
      <c r="B1071" s="98"/>
      <c r="C1071" s="99"/>
      <c r="D1071" s="100"/>
      <c r="E1071" s="99"/>
      <c r="F1071" s="101"/>
      <c r="G1071" s="101"/>
      <c r="H1071" s="102"/>
      <c r="I1071" s="102"/>
      <c r="J1071" s="102"/>
      <c r="K1071" s="103"/>
      <c r="L1071" s="103"/>
    </row>
    <row r="1072" spans="1:12" s="104" customFormat="1" ht="12.75">
      <c r="A1072" s="97"/>
      <c r="B1072" s="98"/>
      <c r="C1072" s="99"/>
      <c r="D1072" s="100"/>
      <c r="E1072" s="99"/>
      <c r="F1072" s="101"/>
      <c r="G1072" s="101"/>
      <c r="H1072" s="102"/>
      <c r="I1072" s="102"/>
      <c r="J1072" s="102"/>
      <c r="K1072" s="103"/>
      <c r="L1072" s="103"/>
    </row>
    <row r="1073" spans="1:12" s="104" customFormat="1" ht="12.75">
      <c r="A1073" s="97"/>
      <c r="B1073" s="98"/>
      <c r="C1073" s="99"/>
      <c r="D1073" s="100"/>
      <c r="E1073" s="99"/>
      <c r="F1073" s="101"/>
      <c r="G1073" s="101"/>
      <c r="H1073" s="102"/>
      <c r="I1073" s="102"/>
      <c r="J1073" s="102"/>
      <c r="K1073" s="103"/>
      <c r="L1073" s="103"/>
    </row>
    <row r="1074" spans="1:12" s="104" customFormat="1" ht="12.75">
      <c r="A1074" s="97"/>
      <c r="B1074" s="98"/>
      <c r="C1074" s="99"/>
      <c r="D1074" s="100"/>
      <c r="E1074" s="99"/>
      <c r="F1074" s="101"/>
      <c r="G1074" s="101"/>
      <c r="H1074" s="102"/>
      <c r="I1074" s="102"/>
      <c r="J1074" s="102"/>
      <c r="K1074" s="103"/>
      <c r="L1074" s="103"/>
    </row>
    <row r="1075" spans="1:12" s="104" customFormat="1" ht="12.75">
      <c r="A1075" s="97"/>
      <c r="B1075" s="98"/>
      <c r="C1075" s="99"/>
      <c r="D1075" s="100"/>
      <c r="E1075" s="99"/>
      <c r="F1075" s="101"/>
      <c r="G1075" s="101"/>
      <c r="H1075" s="102"/>
      <c r="I1075" s="102"/>
      <c r="J1075" s="102"/>
      <c r="K1075" s="103"/>
      <c r="L1075" s="103"/>
    </row>
    <row r="1076" spans="1:12" s="104" customFormat="1" ht="12.75">
      <c r="A1076" s="97"/>
      <c r="B1076" s="98"/>
      <c r="C1076" s="99"/>
      <c r="D1076" s="100"/>
      <c r="E1076" s="99"/>
      <c r="F1076" s="101"/>
      <c r="G1076" s="101"/>
      <c r="H1076" s="102"/>
      <c r="I1076" s="102"/>
      <c r="J1076" s="102"/>
      <c r="K1076" s="103"/>
      <c r="L1076" s="103"/>
    </row>
    <row r="1077" spans="1:12" s="104" customFormat="1" ht="12.75">
      <c r="A1077" s="97"/>
      <c r="B1077" s="98"/>
      <c r="C1077" s="99"/>
      <c r="D1077" s="100"/>
      <c r="E1077" s="99"/>
      <c r="F1077" s="101"/>
      <c r="G1077" s="101"/>
      <c r="H1077" s="102"/>
      <c r="I1077" s="102"/>
      <c r="J1077" s="102"/>
      <c r="K1077" s="103"/>
      <c r="L1077" s="103"/>
    </row>
    <row r="1078" spans="1:12" s="104" customFormat="1" ht="12.75">
      <c r="A1078" s="97"/>
      <c r="B1078" s="98"/>
      <c r="C1078" s="99"/>
      <c r="D1078" s="100"/>
      <c r="E1078" s="99"/>
      <c r="F1078" s="101"/>
      <c r="G1078" s="101"/>
      <c r="H1078" s="102"/>
      <c r="I1078" s="102"/>
      <c r="J1078" s="102"/>
      <c r="K1078" s="103"/>
      <c r="L1078" s="103"/>
    </row>
    <row r="1079" spans="1:12" s="104" customFormat="1" ht="12.75">
      <c r="A1079" s="97"/>
      <c r="B1079" s="98"/>
      <c r="C1079" s="99"/>
      <c r="D1079" s="100"/>
      <c r="E1079" s="99"/>
      <c r="F1079" s="101"/>
      <c r="G1079" s="101"/>
      <c r="H1079" s="102"/>
      <c r="I1079" s="102"/>
      <c r="J1079" s="102"/>
      <c r="K1079" s="103"/>
      <c r="L1079" s="103"/>
    </row>
    <row r="1080" spans="1:12" s="104" customFormat="1" ht="12.75">
      <c r="A1080" s="97"/>
      <c r="B1080" s="98"/>
      <c r="C1080" s="99"/>
      <c r="D1080" s="100"/>
      <c r="E1080" s="99"/>
      <c r="F1080" s="101"/>
      <c r="G1080" s="101"/>
      <c r="H1080" s="102"/>
      <c r="I1080" s="102"/>
      <c r="J1080" s="102"/>
      <c r="K1080" s="103"/>
      <c r="L1080" s="103"/>
    </row>
    <row r="1081" spans="1:12" s="104" customFormat="1" ht="12.75">
      <c r="A1081" s="97"/>
      <c r="B1081" s="98"/>
      <c r="C1081" s="99"/>
      <c r="D1081" s="100"/>
      <c r="E1081" s="99"/>
      <c r="F1081" s="101"/>
      <c r="G1081" s="101"/>
      <c r="H1081" s="102"/>
      <c r="I1081" s="102"/>
      <c r="J1081" s="102"/>
      <c r="K1081" s="103"/>
      <c r="L1081" s="103"/>
    </row>
    <row r="1082" spans="1:12" s="104" customFormat="1" ht="12.75">
      <c r="A1082" s="97"/>
      <c r="B1082" s="98"/>
      <c r="C1082" s="99"/>
      <c r="D1082" s="100"/>
      <c r="E1082" s="99"/>
      <c r="F1082" s="101"/>
      <c r="G1082" s="101"/>
      <c r="H1082" s="102"/>
      <c r="I1082" s="102"/>
      <c r="J1082" s="102"/>
      <c r="K1082" s="103"/>
      <c r="L1082" s="103"/>
    </row>
    <row r="1083" spans="1:12" s="104" customFormat="1" ht="12.75">
      <c r="A1083" s="97"/>
      <c r="B1083" s="98"/>
      <c r="C1083" s="99"/>
      <c r="D1083" s="100"/>
      <c r="E1083" s="99"/>
      <c r="F1083" s="101"/>
      <c r="G1083" s="101"/>
      <c r="H1083" s="102"/>
      <c r="I1083" s="102"/>
      <c r="J1083" s="102"/>
      <c r="K1083" s="103"/>
      <c r="L1083" s="103"/>
    </row>
    <row r="1084" spans="1:12" s="104" customFormat="1" ht="12.75">
      <c r="A1084" s="97"/>
      <c r="B1084" s="98"/>
      <c r="C1084" s="99"/>
      <c r="D1084" s="100"/>
      <c r="E1084" s="99"/>
      <c r="F1084" s="101"/>
      <c r="G1084" s="101"/>
      <c r="H1084" s="102"/>
      <c r="I1084" s="102"/>
      <c r="J1084" s="102"/>
      <c r="K1084" s="103"/>
      <c r="L1084" s="103"/>
    </row>
    <row r="1085" spans="1:12" s="104" customFormat="1" ht="12.75">
      <c r="A1085" s="97"/>
      <c r="B1085" s="98"/>
      <c r="C1085" s="99"/>
      <c r="D1085" s="100"/>
      <c r="E1085" s="99"/>
      <c r="F1085" s="101"/>
      <c r="G1085" s="101"/>
      <c r="H1085" s="102"/>
      <c r="I1085" s="102"/>
      <c r="J1085" s="102"/>
      <c r="K1085" s="103"/>
      <c r="L1085" s="103"/>
    </row>
    <row r="1086" spans="1:12" s="104" customFormat="1" ht="12.75">
      <c r="A1086" s="97"/>
      <c r="B1086" s="98"/>
      <c r="C1086" s="99"/>
      <c r="D1086" s="100"/>
      <c r="E1086" s="99"/>
      <c r="F1086" s="101"/>
      <c r="G1086" s="101"/>
      <c r="H1086" s="102"/>
      <c r="I1086" s="102"/>
      <c r="J1086" s="102"/>
      <c r="K1086" s="103"/>
      <c r="L1086" s="103"/>
    </row>
    <row r="1087" spans="1:12" s="104" customFormat="1" ht="12.75">
      <c r="A1087" s="97"/>
      <c r="B1087" s="98"/>
      <c r="C1087" s="99"/>
      <c r="D1087" s="100"/>
      <c r="E1087" s="99"/>
      <c r="F1087" s="101"/>
      <c r="G1087" s="101"/>
      <c r="H1087" s="102"/>
      <c r="I1087" s="102"/>
      <c r="J1087" s="102"/>
      <c r="K1087" s="103"/>
      <c r="L1087" s="103"/>
    </row>
    <row r="1088" spans="1:12" s="104" customFormat="1" ht="12.75">
      <c r="A1088" s="97"/>
      <c r="B1088" s="98"/>
      <c r="C1088" s="99"/>
      <c r="D1088" s="100"/>
      <c r="E1088" s="99"/>
      <c r="F1088" s="101"/>
      <c r="G1088" s="101"/>
      <c r="H1088" s="102"/>
      <c r="I1088" s="102"/>
      <c r="J1088" s="102"/>
      <c r="K1088" s="103"/>
      <c r="L1088" s="103"/>
    </row>
    <row r="1089" spans="1:12" s="104" customFormat="1" ht="12.75">
      <c r="A1089" s="97"/>
      <c r="B1089" s="98"/>
      <c r="C1089" s="99"/>
      <c r="D1089" s="100"/>
      <c r="E1089" s="99"/>
      <c r="F1089" s="101"/>
      <c r="G1089" s="101"/>
      <c r="H1089" s="102"/>
      <c r="I1089" s="102"/>
      <c r="J1089" s="102"/>
      <c r="K1089" s="103"/>
      <c r="L1089" s="103"/>
    </row>
    <row r="1090" spans="1:12" s="104" customFormat="1" ht="12.75">
      <c r="A1090" s="97"/>
      <c r="B1090" s="98"/>
      <c r="C1090" s="99"/>
      <c r="D1090" s="100"/>
      <c r="E1090" s="99"/>
      <c r="F1090" s="101"/>
      <c r="G1090" s="101"/>
      <c r="H1090" s="102"/>
      <c r="I1090" s="102"/>
      <c r="J1090" s="102"/>
      <c r="K1090" s="103"/>
      <c r="L1090" s="103"/>
    </row>
    <row r="1091" spans="1:12" s="104" customFormat="1" ht="12.75">
      <c r="A1091" s="97"/>
      <c r="B1091" s="98"/>
      <c r="C1091" s="99"/>
      <c r="D1091" s="100"/>
      <c r="E1091" s="99"/>
      <c r="F1091" s="101"/>
      <c r="G1091" s="101"/>
      <c r="H1091" s="102"/>
      <c r="I1091" s="102"/>
      <c r="J1091" s="102"/>
      <c r="K1091" s="103"/>
      <c r="L1091" s="103"/>
    </row>
    <row r="1092" spans="1:12" s="104" customFormat="1" ht="12.75">
      <c r="A1092" s="97"/>
      <c r="B1092" s="98"/>
      <c r="C1092" s="99"/>
      <c r="D1092" s="100"/>
      <c r="E1092" s="99"/>
      <c r="F1092" s="101"/>
      <c r="G1092" s="101"/>
      <c r="H1092" s="102"/>
      <c r="I1092" s="102"/>
      <c r="J1092" s="102"/>
      <c r="K1092" s="103"/>
      <c r="L1092" s="103"/>
    </row>
    <row r="1093" spans="1:12" s="104" customFormat="1" ht="12.75">
      <c r="A1093" s="97"/>
      <c r="B1093" s="98"/>
      <c r="C1093" s="99"/>
      <c r="D1093" s="100"/>
      <c r="E1093" s="99"/>
      <c r="F1093" s="101"/>
      <c r="G1093" s="101"/>
      <c r="H1093" s="102"/>
      <c r="I1093" s="102"/>
      <c r="J1093" s="102"/>
      <c r="K1093" s="103"/>
      <c r="L1093" s="103"/>
    </row>
    <row r="1094" spans="1:12" s="104" customFormat="1" ht="12.75">
      <c r="A1094" s="97"/>
      <c r="B1094" s="98"/>
      <c r="C1094" s="99"/>
      <c r="D1094" s="100"/>
      <c r="E1094" s="99"/>
      <c r="F1094" s="101"/>
      <c r="G1094" s="101"/>
      <c r="H1094" s="102"/>
      <c r="I1094" s="102"/>
      <c r="J1094" s="102"/>
      <c r="K1094" s="103"/>
      <c r="L1094" s="103"/>
    </row>
    <row r="1095" spans="1:12" s="104" customFormat="1" ht="12.75">
      <c r="A1095" s="97"/>
      <c r="B1095" s="98"/>
      <c r="C1095" s="99"/>
      <c r="D1095" s="100"/>
      <c r="E1095" s="99"/>
      <c r="F1095" s="101"/>
      <c r="G1095" s="101"/>
      <c r="H1095" s="102"/>
      <c r="I1095" s="102"/>
      <c r="J1095" s="102"/>
      <c r="K1095" s="103"/>
      <c r="L1095" s="103"/>
    </row>
    <row r="1096" spans="1:12" s="104" customFormat="1" ht="12.75">
      <c r="A1096" s="97"/>
      <c r="B1096" s="98"/>
      <c r="C1096" s="99"/>
      <c r="D1096" s="100"/>
      <c r="E1096" s="99"/>
      <c r="F1096" s="101"/>
      <c r="G1096" s="101"/>
      <c r="H1096" s="102"/>
      <c r="I1096" s="102"/>
      <c r="J1096" s="102"/>
      <c r="K1096" s="103"/>
      <c r="L1096" s="103"/>
    </row>
    <row r="1097" spans="1:12" s="104" customFormat="1" ht="12.75">
      <c r="A1097" s="97"/>
      <c r="B1097" s="98"/>
      <c r="C1097" s="99"/>
      <c r="D1097" s="100"/>
      <c r="E1097" s="99"/>
      <c r="F1097" s="101"/>
      <c r="G1097" s="101"/>
      <c r="H1097" s="102"/>
      <c r="I1097" s="102"/>
      <c r="J1097" s="102"/>
      <c r="K1097" s="103"/>
      <c r="L1097" s="103"/>
    </row>
    <row r="1098" spans="1:12" s="104" customFormat="1" ht="12.75">
      <c r="A1098" s="97"/>
      <c r="B1098" s="98"/>
      <c r="C1098" s="99"/>
      <c r="D1098" s="100"/>
      <c r="E1098" s="99"/>
      <c r="F1098" s="101"/>
      <c r="G1098" s="101"/>
      <c r="H1098" s="102"/>
      <c r="I1098" s="102"/>
      <c r="J1098" s="102"/>
      <c r="K1098" s="103"/>
      <c r="L1098" s="103"/>
    </row>
    <row r="1099" spans="1:12" s="104" customFormat="1" ht="12.75">
      <c r="A1099" s="97"/>
      <c r="B1099" s="98"/>
      <c r="C1099" s="99"/>
      <c r="D1099" s="100"/>
      <c r="E1099" s="99"/>
      <c r="F1099" s="101"/>
      <c r="G1099" s="101"/>
      <c r="H1099" s="102"/>
      <c r="I1099" s="102"/>
      <c r="J1099" s="102"/>
      <c r="K1099" s="103"/>
      <c r="L1099" s="103"/>
    </row>
    <row r="1100" spans="1:12" s="104" customFormat="1" ht="12.75">
      <c r="A1100" s="97"/>
      <c r="B1100" s="98"/>
      <c r="C1100" s="99"/>
      <c r="D1100" s="100"/>
      <c r="E1100" s="99"/>
      <c r="F1100" s="101"/>
      <c r="G1100" s="101"/>
      <c r="H1100" s="102"/>
      <c r="I1100" s="102"/>
      <c r="J1100" s="102"/>
      <c r="K1100" s="103"/>
      <c r="L1100" s="103"/>
    </row>
    <row r="1101" spans="1:12" s="104" customFormat="1" ht="12.75">
      <c r="A1101" s="97"/>
      <c r="B1101" s="98"/>
      <c r="C1101" s="99"/>
      <c r="D1101" s="100"/>
      <c r="E1101" s="99"/>
      <c r="F1101" s="101"/>
      <c r="G1101" s="101"/>
      <c r="H1101" s="102"/>
      <c r="I1101" s="102"/>
      <c r="J1101" s="102"/>
      <c r="K1101" s="103"/>
      <c r="L1101" s="103"/>
    </row>
    <row r="1102" spans="1:12" s="104" customFormat="1" ht="12.75">
      <c r="A1102" s="97"/>
      <c r="B1102" s="98"/>
      <c r="C1102" s="99"/>
      <c r="D1102" s="100"/>
      <c r="E1102" s="99"/>
      <c r="F1102" s="101"/>
      <c r="G1102" s="101"/>
      <c r="H1102" s="102"/>
      <c r="I1102" s="102"/>
      <c r="J1102" s="102"/>
      <c r="K1102" s="103"/>
      <c r="L1102" s="103"/>
    </row>
    <row r="1103" spans="1:12" s="104" customFormat="1" ht="12.75">
      <c r="A1103" s="97"/>
      <c r="B1103" s="98"/>
      <c r="C1103" s="99"/>
      <c r="D1103" s="100"/>
      <c r="E1103" s="99"/>
      <c r="F1103" s="101"/>
      <c r="G1103" s="101"/>
      <c r="H1103" s="102"/>
      <c r="I1103" s="102"/>
      <c r="J1103" s="102"/>
      <c r="K1103" s="103"/>
      <c r="L1103" s="103"/>
    </row>
    <row r="1104" spans="1:12" s="104" customFormat="1" ht="12.75">
      <c r="A1104" s="97"/>
      <c r="B1104" s="98"/>
      <c r="C1104" s="99"/>
      <c r="D1104" s="100"/>
      <c r="E1104" s="99"/>
      <c r="F1104" s="101"/>
      <c r="G1104" s="101"/>
      <c r="H1104" s="102"/>
      <c r="I1104" s="102"/>
      <c r="J1104" s="102"/>
      <c r="K1104" s="103"/>
      <c r="L1104" s="103"/>
    </row>
    <row r="1105" spans="1:12" s="104" customFormat="1" ht="12.75">
      <c r="A1105" s="97"/>
      <c r="B1105" s="98"/>
      <c r="C1105" s="99"/>
      <c r="D1105" s="100"/>
      <c r="E1105" s="99"/>
      <c r="F1105" s="101"/>
      <c r="G1105" s="101"/>
      <c r="H1105" s="102"/>
      <c r="I1105" s="102"/>
      <c r="J1105" s="102"/>
      <c r="K1105" s="103"/>
      <c r="L1105" s="103"/>
    </row>
    <row r="1106" spans="1:12" s="104" customFormat="1" ht="12.75">
      <c r="A1106" s="97"/>
      <c r="B1106" s="98"/>
      <c r="C1106" s="99"/>
      <c r="D1106" s="100"/>
      <c r="E1106" s="99"/>
      <c r="F1106" s="101"/>
      <c r="G1106" s="101"/>
      <c r="H1106" s="102"/>
      <c r="I1106" s="102"/>
      <c r="J1106" s="102"/>
      <c r="K1106" s="103"/>
      <c r="L1106" s="103"/>
    </row>
    <row r="1107" spans="1:12" s="104" customFormat="1" ht="12.75">
      <c r="A1107" s="97"/>
      <c r="B1107" s="98"/>
      <c r="C1107" s="99"/>
      <c r="D1107" s="100"/>
      <c r="E1107" s="99"/>
      <c r="F1107" s="101"/>
      <c r="G1107" s="101"/>
      <c r="H1107" s="102"/>
      <c r="I1107" s="102"/>
      <c r="J1107" s="102"/>
      <c r="K1107" s="103"/>
      <c r="L1107" s="103"/>
    </row>
    <row r="1108" spans="1:12" s="104" customFormat="1" ht="12.75">
      <c r="A1108" s="97"/>
      <c r="B1108" s="98"/>
      <c r="C1108" s="99"/>
      <c r="D1108" s="100"/>
      <c r="E1108" s="99"/>
      <c r="F1108" s="101"/>
      <c r="G1108" s="101"/>
      <c r="H1108" s="102"/>
      <c r="I1108" s="102"/>
      <c r="J1108" s="102"/>
      <c r="K1108" s="103"/>
      <c r="L1108" s="103"/>
    </row>
    <row r="1109" spans="1:12" s="104" customFormat="1" ht="12.75">
      <c r="A1109" s="97"/>
      <c r="B1109" s="98"/>
      <c r="C1109" s="99"/>
      <c r="D1109" s="100"/>
      <c r="E1109" s="99"/>
      <c r="F1109" s="101"/>
      <c r="G1109" s="101"/>
      <c r="H1109" s="102"/>
      <c r="I1109" s="102"/>
      <c r="J1109" s="102"/>
      <c r="K1109" s="103"/>
      <c r="L1109" s="103"/>
    </row>
    <row r="1110" spans="1:12" s="104" customFormat="1" ht="12.75">
      <c r="A1110" s="97"/>
      <c r="B1110" s="98"/>
      <c r="C1110" s="99"/>
      <c r="D1110" s="100"/>
      <c r="E1110" s="99"/>
      <c r="F1110" s="101"/>
      <c r="G1110" s="101"/>
      <c r="H1110" s="102"/>
      <c r="I1110" s="102"/>
      <c r="J1110" s="102"/>
      <c r="K1110" s="103"/>
      <c r="L1110" s="103"/>
    </row>
    <row r="1111" spans="1:12" s="104" customFormat="1" ht="12.75">
      <c r="A1111" s="97"/>
      <c r="B1111" s="98"/>
      <c r="C1111" s="99"/>
      <c r="D1111" s="100"/>
      <c r="E1111" s="99"/>
      <c r="F1111" s="101"/>
      <c r="G1111" s="101"/>
      <c r="H1111" s="102"/>
      <c r="I1111" s="102"/>
      <c r="J1111" s="102"/>
      <c r="K1111" s="103"/>
      <c r="L1111" s="103"/>
    </row>
    <row r="1112" spans="1:12" s="104" customFormat="1" ht="12.75">
      <c r="A1112" s="97"/>
      <c r="B1112" s="98"/>
      <c r="C1112" s="99"/>
      <c r="D1112" s="100"/>
      <c r="E1112" s="99"/>
      <c r="F1112" s="101"/>
      <c r="G1112" s="101"/>
      <c r="H1112" s="102"/>
      <c r="I1112" s="102"/>
      <c r="J1112" s="102"/>
      <c r="K1112" s="103"/>
      <c r="L1112" s="103"/>
    </row>
    <row r="1113" spans="1:12" s="104" customFormat="1" ht="12.75">
      <c r="A1113" s="97"/>
      <c r="B1113" s="98"/>
      <c r="C1113" s="99"/>
      <c r="D1113" s="100"/>
      <c r="E1113" s="99"/>
      <c r="F1113" s="101"/>
      <c r="G1113" s="101"/>
      <c r="H1113" s="102"/>
      <c r="I1113" s="102"/>
      <c r="J1113" s="102"/>
      <c r="K1113" s="103"/>
      <c r="L1113" s="103"/>
    </row>
    <row r="1114" spans="1:12" s="104" customFormat="1" ht="12.75">
      <c r="A1114" s="97"/>
      <c r="B1114" s="98"/>
      <c r="C1114" s="99"/>
      <c r="D1114" s="100"/>
      <c r="E1114" s="99"/>
      <c r="F1114" s="101"/>
      <c r="G1114" s="101"/>
      <c r="H1114" s="102"/>
      <c r="I1114" s="102"/>
      <c r="J1114" s="102"/>
      <c r="K1114" s="103"/>
      <c r="L1114" s="103"/>
    </row>
    <row r="1115" spans="1:12" s="104" customFormat="1" ht="12.75">
      <c r="A1115" s="97"/>
      <c r="B1115" s="98"/>
      <c r="C1115" s="99"/>
      <c r="D1115" s="100"/>
      <c r="E1115" s="99"/>
      <c r="F1115" s="101"/>
      <c r="G1115" s="101"/>
      <c r="H1115" s="102"/>
      <c r="I1115" s="102"/>
      <c r="J1115" s="102"/>
      <c r="K1115" s="103"/>
      <c r="L1115" s="103"/>
    </row>
    <row r="1116" spans="1:12" s="104" customFormat="1" ht="12.75">
      <c r="A1116" s="97"/>
      <c r="B1116" s="98"/>
      <c r="C1116" s="99"/>
      <c r="D1116" s="100"/>
      <c r="E1116" s="99"/>
      <c r="F1116" s="101"/>
      <c r="G1116" s="101"/>
      <c r="H1116" s="102"/>
      <c r="I1116" s="102"/>
      <c r="J1116" s="102"/>
      <c r="K1116" s="103"/>
      <c r="L1116" s="103"/>
    </row>
    <row r="1117" spans="1:12" s="104" customFormat="1" ht="12.75">
      <c r="A1117" s="97"/>
      <c r="B1117" s="98"/>
      <c r="C1117" s="99"/>
      <c r="D1117" s="100"/>
      <c r="E1117" s="99"/>
      <c r="F1117" s="101"/>
      <c r="G1117" s="101"/>
      <c r="H1117" s="102"/>
      <c r="I1117" s="102"/>
      <c r="J1117" s="102"/>
      <c r="K1117" s="103"/>
      <c r="L1117" s="103"/>
    </row>
    <row r="1118" spans="1:12" s="104" customFormat="1" ht="12.75">
      <c r="A1118" s="97"/>
      <c r="B1118" s="98"/>
      <c r="C1118" s="99"/>
      <c r="D1118" s="100"/>
      <c r="E1118" s="99"/>
      <c r="F1118" s="101"/>
      <c r="G1118" s="101"/>
      <c r="H1118" s="102"/>
      <c r="I1118" s="102"/>
      <c r="J1118" s="102"/>
      <c r="K1118" s="103"/>
      <c r="L1118" s="103"/>
    </row>
    <row r="1119" spans="1:12" s="104" customFormat="1" ht="12.75">
      <c r="A1119" s="97"/>
      <c r="B1119" s="98"/>
      <c r="C1119" s="99"/>
      <c r="D1119" s="100"/>
      <c r="E1119" s="99"/>
      <c r="F1119" s="101"/>
      <c r="G1119" s="101"/>
      <c r="H1119" s="102"/>
      <c r="I1119" s="102"/>
      <c r="J1119" s="102"/>
      <c r="K1119" s="103"/>
      <c r="L1119" s="103"/>
    </row>
    <row r="1120" spans="1:12" s="104" customFormat="1" ht="12.75">
      <c r="A1120" s="97"/>
      <c r="B1120" s="98"/>
      <c r="C1120" s="99"/>
      <c r="D1120" s="100"/>
      <c r="E1120" s="99"/>
      <c r="F1120" s="101"/>
      <c r="G1120" s="101"/>
      <c r="H1120" s="102"/>
      <c r="I1120" s="102"/>
      <c r="J1120" s="102"/>
      <c r="K1120" s="103"/>
      <c r="L1120" s="103"/>
    </row>
    <row r="1121" spans="1:12" s="104" customFormat="1" ht="12.75">
      <c r="A1121" s="97"/>
      <c r="B1121" s="98"/>
      <c r="C1121" s="99"/>
      <c r="D1121" s="100"/>
      <c r="E1121" s="99"/>
      <c r="F1121" s="101"/>
      <c r="G1121" s="101"/>
      <c r="H1121" s="102"/>
      <c r="I1121" s="102"/>
      <c r="J1121" s="102"/>
      <c r="K1121" s="103"/>
      <c r="L1121" s="103"/>
    </row>
    <row r="1122" spans="1:12" s="104" customFormat="1" ht="12.75">
      <c r="A1122" s="97"/>
      <c r="B1122" s="98"/>
      <c r="C1122" s="99"/>
      <c r="D1122" s="100"/>
      <c r="E1122" s="99"/>
      <c r="F1122" s="101"/>
      <c r="G1122" s="101"/>
      <c r="H1122" s="102"/>
      <c r="I1122" s="102"/>
      <c r="J1122" s="102"/>
      <c r="K1122" s="103"/>
      <c r="L1122" s="103"/>
    </row>
    <row r="1123" spans="1:12" s="104" customFormat="1" ht="12.75">
      <c r="A1123" s="97"/>
      <c r="B1123" s="98"/>
      <c r="C1123" s="99"/>
      <c r="D1123" s="100"/>
      <c r="E1123" s="99"/>
      <c r="F1123" s="101"/>
      <c r="G1123" s="101"/>
      <c r="H1123" s="102"/>
      <c r="I1123" s="102"/>
      <c r="J1123" s="102"/>
      <c r="K1123" s="103"/>
      <c r="L1123" s="103"/>
    </row>
    <row r="1124" spans="1:12" s="104" customFormat="1" ht="12.75">
      <c r="A1124" s="97"/>
      <c r="B1124" s="98"/>
      <c r="C1124" s="99"/>
      <c r="D1124" s="100"/>
      <c r="E1124" s="99"/>
      <c r="F1124" s="101"/>
      <c r="G1124" s="101"/>
      <c r="H1124" s="102"/>
      <c r="I1124" s="102"/>
      <c r="J1124" s="102"/>
      <c r="K1124" s="103"/>
      <c r="L1124" s="103"/>
    </row>
    <row r="1125" spans="1:12" s="104" customFormat="1" ht="12.75">
      <c r="A1125" s="97"/>
      <c r="B1125" s="98"/>
      <c r="C1125" s="99"/>
      <c r="D1125" s="100"/>
      <c r="E1125" s="99"/>
      <c r="F1125" s="101"/>
      <c r="G1125" s="101"/>
      <c r="H1125" s="102"/>
      <c r="I1125" s="102"/>
      <c r="J1125" s="102"/>
      <c r="K1125" s="103"/>
      <c r="L1125" s="103"/>
    </row>
    <row r="1126" spans="1:12" s="104" customFormat="1" ht="12.75">
      <c r="A1126" s="97"/>
      <c r="B1126" s="98"/>
      <c r="C1126" s="99"/>
      <c r="D1126" s="100"/>
      <c r="E1126" s="99"/>
      <c r="F1126" s="101"/>
      <c r="G1126" s="101"/>
      <c r="H1126" s="102"/>
      <c r="I1126" s="102"/>
      <c r="J1126" s="102"/>
      <c r="K1126" s="103"/>
      <c r="L1126" s="103"/>
    </row>
    <row r="1127" spans="1:12" s="104" customFormat="1" ht="12.75">
      <c r="A1127" s="97"/>
      <c r="B1127" s="98"/>
      <c r="C1127" s="99"/>
      <c r="D1127" s="100"/>
      <c r="E1127" s="99"/>
      <c r="F1127" s="101"/>
      <c r="G1127" s="101"/>
      <c r="H1127" s="102"/>
      <c r="I1127" s="102"/>
      <c r="J1127" s="102"/>
      <c r="K1127" s="103"/>
      <c r="L1127" s="103"/>
    </row>
    <row r="1128" spans="1:12" s="104" customFormat="1" ht="12.75">
      <c r="A1128" s="97"/>
      <c r="B1128" s="98"/>
      <c r="C1128" s="99"/>
      <c r="D1128" s="100"/>
      <c r="E1128" s="99"/>
      <c r="F1128" s="101"/>
      <c r="G1128" s="101"/>
      <c r="H1128" s="102"/>
      <c r="I1128" s="102"/>
      <c r="J1128" s="102"/>
      <c r="K1128" s="103"/>
      <c r="L1128" s="103"/>
    </row>
    <row r="1129" spans="1:12" s="104" customFormat="1" ht="12.75">
      <c r="A1129" s="97"/>
      <c r="B1129" s="98"/>
      <c r="C1129" s="99"/>
      <c r="D1129" s="100"/>
      <c r="E1129" s="99"/>
      <c r="F1129" s="101"/>
      <c r="G1129" s="101"/>
      <c r="H1129" s="102"/>
      <c r="I1129" s="102"/>
      <c r="J1129" s="102"/>
      <c r="K1129" s="103"/>
      <c r="L1129" s="103"/>
    </row>
    <row r="1130" spans="1:12" s="104" customFormat="1" ht="12.75">
      <c r="A1130" s="97"/>
      <c r="B1130" s="98"/>
      <c r="C1130" s="99"/>
      <c r="D1130" s="100"/>
      <c r="E1130" s="99"/>
      <c r="F1130" s="101"/>
      <c r="G1130" s="101"/>
      <c r="H1130" s="102"/>
      <c r="I1130" s="102"/>
      <c r="J1130" s="102"/>
      <c r="K1130" s="103"/>
      <c r="L1130" s="103"/>
    </row>
    <row r="1131" spans="1:12" s="104" customFormat="1" ht="12.75">
      <c r="A1131" s="97"/>
      <c r="B1131" s="98"/>
      <c r="C1131" s="99"/>
      <c r="D1131" s="100"/>
      <c r="E1131" s="99"/>
      <c r="F1131" s="101"/>
      <c r="G1131" s="101"/>
      <c r="H1131" s="102"/>
      <c r="I1131" s="102"/>
      <c r="J1131" s="102"/>
      <c r="K1131" s="103"/>
      <c r="L1131" s="103"/>
    </row>
    <row r="1132" spans="1:12" s="104" customFormat="1" ht="12.75">
      <c r="A1132" s="97"/>
      <c r="B1132" s="98"/>
      <c r="C1132" s="99"/>
      <c r="D1132" s="100"/>
      <c r="E1132" s="99"/>
      <c r="F1132" s="101"/>
      <c r="G1132" s="101"/>
      <c r="H1132" s="102"/>
      <c r="I1132" s="102"/>
      <c r="J1132" s="102"/>
      <c r="K1132" s="103"/>
      <c r="L1132" s="103"/>
    </row>
    <row r="1133" spans="1:12" s="104" customFormat="1" ht="12.75">
      <c r="A1133" s="97"/>
      <c r="B1133" s="98"/>
      <c r="C1133" s="99"/>
      <c r="D1133" s="100"/>
      <c r="E1133" s="99"/>
      <c r="F1133" s="101"/>
      <c r="G1133" s="101"/>
      <c r="H1133" s="102"/>
      <c r="I1133" s="102"/>
      <c r="J1133" s="102"/>
      <c r="K1133" s="103"/>
      <c r="L1133" s="103"/>
    </row>
    <row r="1134" spans="1:12" s="104" customFormat="1" ht="12.75">
      <c r="A1134" s="97"/>
      <c r="B1134" s="98"/>
      <c r="C1134" s="99"/>
      <c r="D1134" s="100"/>
      <c r="E1134" s="99"/>
      <c r="F1134" s="101"/>
      <c r="G1134" s="101"/>
      <c r="H1134" s="102"/>
      <c r="I1134" s="102"/>
      <c r="J1134" s="102"/>
      <c r="K1134" s="103"/>
      <c r="L1134" s="103"/>
    </row>
    <row r="1135" spans="1:12" s="104" customFormat="1" ht="12.75">
      <c r="A1135" s="97"/>
      <c r="B1135" s="98"/>
      <c r="C1135" s="99"/>
      <c r="D1135" s="100"/>
      <c r="E1135" s="99"/>
      <c r="F1135" s="101"/>
      <c r="G1135" s="101"/>
      <c r="H1135" s="102"/>
      <c r="I1135" s="102"/>
      <c r="J1135" s="102"/>
      <c r="K1135" s="103"/>
      <c r="L1135" s="103"/>
    </row>
    <row r="1136" spans="1:12" s="104" customFormat="1" ht="12.75">
      <c r="A1136" s="97"/>
      <c r="B1136" s="98"/>
      <c r="C1136" s="99"/>
      <c r="D1136" s="100"/>
      <c r="E1136" s="99"/>
      <c r="F1136" s="101"/>
      <c r="G1136" s="101"/>
      <c r="H1136" s="102"/>
      <c r="I1136" s="102"/>
      <c r="J1136" s="102"/>
      <c r="K1136" s="103"/>
      <c r="L1136" s="103"/>
    </row>
    <row r="1137" spans="1:12" s="104" customFormat="1" ht="12.75">
      <c r="A1137" s="97"/>
      <c r="B1137" s="98"/>
      <c r="C1137" s="99"/>
      <c r="D1137" s="100"/>
      <c r="E1137" s="99"/>
      <c r="F1137" s="101"/>
      <c r="G1137" s="101"/>
      <c r="H1137" s="102"/>
      <c r="I1137" s="102"/>
      <c r="J1137" s="102"/>
      <c r="K1137" s="103"/>
      <c r="L1137" s="103"/>
    </row>
    <row r="1138" spans="1:12" s="104" customFormat="1" ht="12.75">
      <c r="A1138" s="97"/>
      <c r="B1138" s="98"/>
      <c r="C1138" s="99"/>
      <c r="D1138" s="100"/>
      <c r="E1138" s="99"/>
      <c r="F1138" s="101"/>
      <c r="G1138" s="101"/>
      <c r="H1138" s="102"/>
      <c r="I1138" s="102"/>
      <c r="J1138" s="102"/>
      <c r="K1138" s="103"/>
      <c r="L1138" s="103"/>
    </row>
    <row r="1139" spans="1:12" s="104" customFormat="1" ht="12.75">
      <c r="A1139" s="97"/>
      <c r="B1139" s="98"/>
      <c r="C1139" s="99"/>
      <c r="D1139" s="100"/>
      <c r="E1139" s="99"/>
      <c r="F1139" s="101"/>
      <c r="G1139" s="101"/>
      <c r="H1139" s="102"/>
      <c r="I1139" s="102"/>
      <c r="J1139" s="102"/>
      <c r="K1139" s="103"/>
      <c r="L1139" s="103"/>
    </row>
    <row r="1140" spans="1:12" s="104" customFormat="1" ht="12.75">
      <c r="A1140" s="97"/>
      <c r="B1140" s="98"/>
      <c r="C1140" s="99"/>
      <c r="D1140" s="100"/>
      <c r="E1140" s="99"/>
      <c r="F1140" s="101"/>
      <c r="G1140" s="101"/>
      <c r="H1140" s="102"/>
      <c r="I1140" s="102"/>
      <c r="J1140" s="102"/>
      <c r="K1140" s="103"/>
      <c r="L1140" s="103"/>
    </row>
    <row r="1141" spans="1:12" s="104" customFormat="1" ht="12.75">
      <c r="A1141" s="97"/>
      <c r="B1141" s="98"/>
      <c r="C1141" s="99"/>
      <c r="D1141" s="100"/>
      <c r="E1141" s="99"/>
      <c r="F1141" s="101"/>
      <c r="G1141" s="101"/>
      <c r="H1141" s="102"/>
      <c r="I1141" s="102"/>
      <c r="J1141" s="102"/>
      <c r="K1141" s="103"/>
      <c r="L1141" s="103"/>
    </row>
    <row r="1142" spans="1:12" s="104" customFormat="1" ht="12.75">
      <c r="A1142" s="97"/>
      <c r="B1142" s="98"/>
      <c r="C1142" s="99"/>
      <c r="D1142" s="100"/>
      <c r="E1142" s="99"/>
      <c r="F1142" s="101"/>
      <c r="G1142" s="101"/>
      <c r="H1142" s="102"/>
      <c r="I1142" s="102"/>
      <c r="J1142" s="102"/>
      <c r="K1142" s="103"/>
      <c r="L1142" s="103"/>
    </row>
    <row r="1143" spans="1:12" s="104" customFormat="1" ht="12.75">
      <c r="A1143" s="97"/>
      <c r="B1143" s="98"/>
      <c r="C1143" s="99"/>
      <c r="D1143" s="100"/>
      <c r="E1143" s="99"/>
      <c r="F1143" s="101"/>
      <c r="G1143" s="101"/>
      <c r="H1143" s="102"/>
      <c r="I1143" s="102"/>
      <c r="J1143" s="102"/>
      <c r="K1143" s="103"/>
      <c r="L1143" s="103"/>
    </row>
    <row r="1144" spans="1:12" s="104" customFormat="1" ht="12.75">
      <c r="A1144" s="97"/>
      <c r="B1144" s="98"/>
      <c r="C1144" s="99"/>
      <c r="D1144" s="100"/>
      <c r="E1144" s="99"/>
      <c r="F1144" s="101"/>
      <c r="G1144" s="101"/>
      <c r="H1144" s="102"/>
      <c r="I1144" s="102"/>
      <c r="J1144" s="102"/>
      <c r="K1144" s="103"/>
      <c r="L1144" s="103"/>
    </row>
    <row r="1145" spans="1:12" s="104" customFormat="1" ht="12.75">
      <c r="A1145" s="97"/>
      <c r="B1145" s="98"/>
      <c r="C1145" s="99"/>
      <c r="D1145" s="100"/>
      <c r="E1145" s="99"/>
      <c r="F1145" s="101"/>
      <c r="G1145" s="101"/>
      <c r="H1145" s="102"/>
      <c r="I1145" s="102"/>
      <c r="J1145" s="102"/>
      <c r="K1145" s="103"/>
      <c r="L1145" s="103"/>
    </row>
    <row r="1146" spans="1:12" s="104" customFormat="1" ht="12.75">
      <c r="A1146" s="97"/>
      <c r="B1146" s="98"/>
      <c r="C1146" s="99"/>
      <c r="D1146" s="100"/>
      <c r="E1146" s="99"/>
      <c r="F1146" s="101"/>
      <c r="G1146" s="101"/>
      <c r="H1146" s="102"/>
      <c r="I1146" s="102"/>
      <c r="J1146" s="102"/>
      <c r="K1146" s="103"/>
      <c r="L1146" s="103"/>
    </row>
    <row r="1147" spans="1:12" s="104" customFormat="1" ht="12.75">
      <c r="A1147" s="97"/>
      <c r="B1147" s="98"/>
      <c r="C1147" s="99"/>
      <c r="D1147" s="100"/>
      <c r="E1147" s="99"/>
      <c r="F1147" s="101"/>
      <c r="G1147" s="101"/>
      <c r="H1147" s="102"/>
      <c r="I1147" s="102"/>
      <c r="J1147" s="102"/>
      <c r="K1147" s="103"/>
      <c r="L1147" s="103"/>
    </row>
    <row r="1148" spans="1:12" s="104" customFormat="1" ht="12.75">
      <c r="A1148" s="97"/>
      <c r="B1148" s="98"/>
      <c r="C1148" s="99"/>
      <c r="D1148" s="100"/>
      <c r="E1148" s="99"/>
      <c r="F1148" s="101"/>
      <c r="G1148" s="101"/>
      <c r="H1148" s="102"/>
      <c r="I1148" s="102"/>
      <c r="J1148" s="102"/>
      <c r="K1148" s="103"/>
      <c r="L1148" s="103"/>
    </row>
    <row r="1149" spans="1:12" s="104" customFormat="1" ht="12.75">
      <c r="A1149" s="97"/>
      <c r="B1149" s="98"/>
      <c r="C1149" s="99"/>
      <c r="D1149" s="100"/>
      <c r="E1149" s="99"/>
      <c r="F1149" s="101"/>
      <c r="G1149" s="101"/>
      <c r="H1149" s="102"/>
      <c r="I1149" s="102"/>
      <c r="J1149" s="102"/>
      <c r="K1149" s="103"/>
      <c r="L1149" s="103"/>
    </row>
    <row r="1150" spans="1:12" s="104" customFormat="1" ht="12.75">
      <c r="A1150" s="97"/>
      <c r="B1150" s="98"/>
      <c r="C1150" s="99"/>
      <c r="D1150" s="100"/>
      <c r="E1150" s="99"/>
      <c r="F1150" s="101"/>
      <c r="G1150" s="101"/>
      <c r="H1150" s="102"/>
      <c r="I1150" s="102"/>
      <c r="J1150" s="102"/>
      <c r="K1150" s="103"/>
      <c r="L1150" s="103"/>
    </row>
    <row r="1151" spans="1:12" s="104" customFormat="1" ht="12.75">
      <c r="A1151" s="97"/>
      <c r="B1151" s="98"/>
      <c r="C1151" s="99"/>
      <c r="D1151" s="100"/>
      <c r="E1151" s="99"/>
      <c r="F1151" s="101"/>
      <c r="G1151" s="101"/>
      <c r="H1151" s="102"/>
      <c r="I1151" s="102"/>
      <c r="J1151" s="102"/>
      <c r="K1151" s="103"/>
      <c r="L1151" s="103"/>
    </row>
    <row r="1152" spans="1:12" s="104" customFormat="1" ht="12.75">
      <c r="A1152" s="97"/>
      <c r="B1152" s="98"/>
      <c r="C1152" s="99"/>
      <c r="D1152" s="100"/>
      <c r="E1152" s="99"/>
      <c r="F1152" s="101"/>
      <c r="G1152" s="101"/>
      <c r="H1152" s="102"/>
      <c r="I1152" s="102"/>
      <c r="J1152" s="102"/>
      <c r="K1152" s="103"/>
      <c r="L1152" s="103"/>
    </row>
    <row r="1153" spans="1:12" s="104" customFormat="1" ht="12.75">
      <c r="A1153" s="97"/>
      <c r="B1153" s="98"/>
      <c r="C1153" s="99"/>
      <c r="D1153" s="100"/>
      <c r="E1153" s="99"/>
      <c r="F1153" s="101"/>
      <c r="G1153" s="101"/>
      <c r="H1153" s="102"/>
      <c r="I1153" s="102"/>
      <c r="J1153" s="102"/>
      <c r="K1153" s="103"/>
      <c r="L1153" s="103"/>
    </row>
    <row r="1154" spans="1:12" s="104" customFormat="1" ht="12.75">
      <c r="A1154" s="97"/>
      <c r="B1154" s="98"/>
      <c r="C1154" s="99"/>
      <c r="D1154" s="100"/>
      <c r="E1154" s="99"/>
      <c r="F1154" s="101"/>
      <c r="G1154" s="101"/>
      <c r="H1154" s="102"/>
      <c r="I1154" s="102"/>
      <c r="J1154" s="102"/>
      <c r="K1154" s="103"/>
      <c r="L1154" s="103"/>
    </row>
    <row r="1155" spans="1:12" s="104" customFormat="1" ht="12.75">
      <c r="A1155" s="97"/>
      <c r="B1155" s="98"/>
      <c r="C1155" s="99"/>
      <c r="D1155" s="100"/>
      <c r="E1155" s="99"/>
      <c r="F1155" s="101"/>
      <c r="G1155" s="101"/>
      <c r="H1155" s="102"/>
      <c r="I1155" s="102"/>
      <c r="J1155" s="102"/>
      <c r="K1155" s="103"/>
      <c r="L1155" s="103"/>
    </row>
    <row r="1156" spans="1:12" s="104" customFormat="1" ht="12.75">
      <c r="A1156" s="97"/>
      <c r="B1156" s="98"/>
      <c r="C1156" s="99"/>
      <c r="D1156" s="100"/>
      <c r="E1156" s="99"/>
      <c r="F1156" s="101"/>
      <c r="G1156" s="101"/>
      <c r="H1156" s="102"/>
      <c r="I1156" s="102"/>
      <c r="J1156" s="102"/>
      <c r="K1156" s="103"/>
      <c r="L1156" s="103"/>
    </row>
    <row r="1157" spans="1:12" s="104" customFormat="1" ht="12.75">
      <c r="A1157" s="97"/>
      <c r="B1157" s="98"/>
      <c r="C1157" s="99"/>
      <c r="D1157" s="100"/>
      <c r="E1157" s="99"/>
      <c r="F1157" s="101"/>
      <c r="G1157" s="101"/>
      <c r="H1157" s="102"/>
      <c r="I1157" s="102"/>
      <c r="J1157" s="102"/>
      <c r="K1157" s="103"/>
      <c r="L1157" s="103"/>
    </row>
    <row r="1158" spans="1:12" s="104" customFormat="1" ht="12.75">
      <c r="A1158" s="97"/>
      <c r="B1158" s="98"/>
      <c r="C1158" s="99"/>
      <c r="D1158" s="100"/>
      <c r="E1158" s="99"/>
      <c r="F1158" s="101"/>
      <c r="G1158" s="101"/>
      <c r="H1158" s="102"/>
      <c r="I1158" s="102"/>
      <c r="J1158" s="102"/>
      <c r="K1158" s="103"/>
      <c r="L1158" s="103"/>
    </row>
    <row r="1159" spans="1:12" s="104" customFormat="1" ht="12.75">
      <c r="A1159" s="97"/>
      <c r="B1159" s="98"/>
      <c r="C1159" s="99"/>
      <c r="D1159" s="100"/>
      <c r="E1159" s="99"/>
      <c r="F1159" s="101"/>
      <c r="G1159" s="101"/>
      <c r="H1159" s="102"/>
      <c r="I1159" s="102"/>
      <c r="J1159" s="102"/>
      <c r="K1159" s="103"/>
      <c r="L1159" s="103"/>
    </row>
    <row r="1160" spans="1:12" s="104" customFormat="1" ht="12.75">
      <c r="A1160" s="97"/>
      <c r="B1160" s="98"/>
      <c r="C1160" s="99"/>
      <c r="D1160" s="100"/>
      <c r="E1160" s="99"/>
      <c r="F1160" s="101"/>
      <c r="G1160" s="101"/>
      <c r="H1160" s="102"/>
      <c r="I1160" s="102"/>
      <c r="J1160" s="102"/>
      <c r="K1160" s="103"/>
      <c r="L1160" s="103"/>
    </row>
    <row r="1161" spans="1:12" s="104" customFormat="1" ht="12.75">
      <c r="A1161" s="97"/>
      <c r="B1161" s="98"/>
      <c r="C1161" s="99"/>
      <c r="D1161" s="100"/>
      <c r="E1161" s="99"/>
      <c r="F1161" s="101"/>
      <c r="G1161" s="101"/>
      <c r="H1161" s="102"/>
      <c r="I1161" s="102"/>
      <c r="J1161" s="102"/>
      <c r="K1161" s="103"/>
      <c r="L1161" s="103"/>
    </row>
    <row r="1162" spans="1:12" s="104" customFormat="1" ht="12.75">
      <c r="A1162" s="97"/>
      <c r="B1162" s="98"/>
      <c r="C1162" s="99"/>
      <c r="D1162" s="100"/>
      <c r="E1162" s="99"/>
      <c r="F1162" s="101"/>
      <c r="G1162" s="101"/>
      <c r="H1162" s="102"/>
      <c r="I1162" s="102"/>
      <c r="J1162" s="102"/>
      <c r="K1162" s="103"/>
      <c r="L1162" s="103"/>
    </row>
    <row r="1163" spans="1:12" s="104" customFormat="1" ht="12.75">
      <c r="A1163" s="97"/>
      <c r="B1163" s="98"/>
      <c r="C1163" s="99"/>
      <c r="D1163" s="100"/>
      <c r="E1163" s="99"/>
      <c r="F1163" s="101"/>
      <c r="G1163" s="101"/>
      <c r="H1163" s="102"/>
      <c r="I1163" s="102"/>
      <c r="J1163" s="102"/>
      <c r="K1163" s="103"/>
      <c r="L1163" s="103"/>
    </row>
    <row r="1164" spans="1:12" s="104" customFormat="1" ht="12.75">
      <c r="A1164" s="97"/>
      <c r="B1164" s="98"/>
      <c r="C1164" s="99"/>
      <c r="D1164" s="100"/>
      <c r="E1164" s="99"/>
      <c r="F1164" s="101"/>
      <c r="G1164" s="101"/>
      <c r="H1164" s="102"/>
      <c r="I1164" s="102"/>
      <c r="J1164" s="102"/>
      <c r="K1164" s="103"/>
      <c r="L1164" s="103"/>
    </row>
    <row r="1165" spans="1:12" s="104" customFormat="1" ht="12.75">
      <c r="A1165" s="97"/>
      <c r="B1165" s="98"/>
      <c r="C1165" s="99"/>
      <c r="D1165" s="100"/>
      <c r="E1165" s="99"/>
      <c r="F1165" s="101"/>
      <c r="G1165" s="101"/>
      <c r="H1165" s="102"/>
      <c r="I1165" s="102"/>
      <c r="J1165" s="102"/>
      <c r="K1165" s="103"/>
      <c r="L1165" s="103"/>
    </row>
    <row r="1166" spans="1:12" s="104" customFormat="1" ht="12.75">
      <c r="A1166" s="97"/>
      <c r="B1166" s="98"/>
      <c r="C1166" s="99"/>
      <c r="D1166" s="100"/>
      <c r="E1166" s="99"/>
      <c r="F1166" s="101"/>
      <c r="G1166" s="101"/>
      <c r="H1166" s="102"/>
      <c r="I1166" s="102"/>
      <c r="J1166" s="102"/>
      <c r="K1166" s="103"/>
      <c r="L1166" s="103"/>
    </row>
    <row r="1167" spans="1:12" s="104" customFormat="1" ht="12.75">
      <c r="A1167" s="97"/>
      <c r="B1167" s="98"/>
      <c r="C1167" s="99"/>
      <c r="D1167" s="100"/>
      <c r="E1167" s="99"/>
      <c r="F1167" s="101"/>
      <c r="G1167" s="101"/>
      <c r="H1167" s="102"/>
      <c r="I1167" s="102"/>
      <c r="J1167" s="102"/>
      <c r="K1167" s="103"/>
      <c r="L1167" s="103"/>
    </row>
    <row r="1168" spans="1:12" s="104" customFormat="1" ht="12.75">
      <c r="A1168" s="97"/>
      <c r="B1168" s="98"/>
      <c r="C1168" s="99"/>
      <c r="D1168" s="100"/>
      <c r="E1168" s="99"/>
      <c r="F1168" s="101"/>
      <c r="G1168" s="101"/>
      <c r="H1168" s="102"/>
      <c r="I1168" s="102"/>
      <c r="J1168" s="102"/>
      <c r="K1168" s="103"/>
      <c r="L1168" s="103"/>
    </row>
    <row r="1169" spans="1:12" s="104" customFormat="1" ht="12.75">
      <c r="A1169" s="97"/>
      <c r="B1169" s="98"/>
      <c r="C1169" s="99"/>
      <c r="D1169" s="100"/>
      <c r="E1169" s="99"/>
      <c r="F1169" s="101"/>
      <c r="G1169" s="101"/>
      <c r="H1169" s="102"/>
      <c r="I1169" s="102"/>
      <c r="J1169" s="102"/>
      <c r="K1169" s="103"/>
      <c r="L1169" s="103"/>
    </row>
    <row r="1170" spans="1:12" s="104" customFormat="1" ht="12.75">
      <c r="A1170" s="97"/>
      <c r="B1170" s="98"/>
      <c r="C1170" s="99"/>
      <c r="D1170" s="100"/>
      <c r="E1170" s="99"/>
      <c r="F1170" s="101"/>
      <c r="G1170" s="101"/>
      <c r="H1170" s="102"/>
      <c r="I1170" s="102"/>
      <c r="J1170" s="102"/>
      <c r="K1170" s="103"/>
      <c r="L1170" s="103"/>
    </row>
    <row r="1171" spans="1:12" s="104" customFormat="1" ht="12.75">
      <c r="A1171" s="97"/>
      <c r="B1171" s="98"/>
      <c r="C1171" s="99"/>
      <c r="D1171" s="100"/>
      <c r="E1171" s="99"/>
      <c r="F1171" s="101"/>
      <c r="G1171" s="101"/>
      <c r="H1171" s="102"/>
      <c r="I1171" s="102"/>
      <c r="J1171" s="102"/>
      <c r="K1171" s="103"/>
      <c r="L1171" s="103"/>
    </row>
    <row r="1172" spans="1:12" s="104" customFormat="1" ht="12.75">
      <c r="A1172" s="97"/>
      <c r="B1172" s="98"/>
      <c r="C1172" s="99"/>
      <c r="D1172" s="100"/>
      <c r="E1172" s="99"/>
      <c r="F1172" s="101"/>
      <c r="G1172" s="101"/>
      <c r="H1172" s="102"/>
      <c r="I1172" s="102"/>
      <c r="J1172" s="102"/>
      <c r="K1172" s="103"/>
      <c r="L1172" s="103"/>
    </row>
    <row r="1173" spans="1:12" s="104" customFormat="1" ht="12.75">
      <c r="A1173" s="97"/>
      <c r="B1173" s="98"/>
      <c r="C1173" s="99"/>
      <c r="D1173" s="100"/>
      <c r="E1173" s="99"/>
      <c r="F1173" s="101"/>
      <c r="G1173" s="101"/>
      <c r="H1173" s="102"/>
      <c r="I1173" s="102"/>
      <c r="J1173" s="102"/>
      <c r="K1173" s="103"/>
      <c r="L1173" s="103"/>
    </row>
    <row r="1174" spans="1:12" s="104" customFormat="1" ht="12.75">
      <c r="A1174" s="97"/>
      <c r="B1174" s="98"/>
      <c r="C1174" s="99"/>
      <c r="D1174" s="100"/>
      <c r="E1174" s="99"/>
      <c r="F1174" s="101"/>
      <c r="G1174" s="101"/>
      <c r="H1174" s="102"/>
      <c r="I1174" s="102"/>
      <c r="J1174" s="102"/>
      <c r="K1174" s="103"/>
      <c r="L1174" s="103"/>
    </row>
    <row r="1175" spans="1:12" s="104" customFormat="1" ht="12.75">
      <c r="A1175" s="97"/>
      <c r="B1175" s="98"/>
      <c r="C1175" s="99"/>
      <c r="D1175" s="100"/>
      <c r="E1175" s="99"/>
      <c r="F1175" s="101"/>
      <c r="G1175" s="101"/>
      <c r="H1175" s="102"/>
      <c r="I1175" s="102"/>
      <c r="J1175" s="102"/>
      <c r="K1175" s="103"/>
      <c r="L1175" s="103"/>
    </row>
    <row r="1176" spans="1:12" s="104" customFormat="1" ht="12.75">
      <c r="A1176" s="97"/>
      <c r="B1176" s="98"/>
      <c r="C1176" s="99"/>
      <c r="D1176" s="100"/>
      <c r="E1176" s="99"/>
      <c r="F1176" s="101"/>
      <c r="G1176" s="101"/>
      <c r="H1176" s="102"/>
      <c r="I1176" s="102"/>
      <c r="J1176" s="102"/>
      <c r="K1176" s="103"/>
      <c r="L1176" s="103"/>
    </row>
    <row r="1177" spans="1:12" s="104" customFormat="1" ht="12.75">
      <c r="A1177" s="97"/>
      <c r="B1177" s="98"/>
      <c r="C1177" s="99"/>
      <c r="D1177" s="100"/>
      <c r="E1177" s="99"/>
      <c r="F1177" s="101"/>
      <c r="G1177" s="101"/>
      <c r="H1177" s="102"/>
      <c r="I1177" s="102"/>
      <c r="J1177" s="102"/>
      <c r="K1177" s="103"/>
      <c r="L1177" s="103"/>
    </row>
    <row r="1178" spans="1:12" s="104" customFormat="1" ht="12.75">
      <c r="A1178" s="97"/>
      <c r="B1178" s="98"/>
      <c r="C1178" s="99"/>
      <c r="D1178" s="100"/>
      <c r="E1178" s="99"/>
      <c r="F1178" s="101"/>
      <c r="G1178" s="101"/>
      <c r="H1178" s="102"/>
      <c r="I1178" s="102"/>
      <c r="J1178" s="102"/>
      <c r="K1178" s="103"/>
      <c r="L1178" s="103"/>
    </row>
    <row r="1179" spans="1:12" s="104" customFormat="1" ht="12.75">
      <c r="A1179" s="97"/>
      <c r="B1179" s="98"/>
      <c r="C1179" s="99"/>
      <c r="D1179" s="100"/>
      <c r="E1179" s="99"/>
      <c r="F1179" s="101"/>
      <c r="G1179" s="101"/>
      <c r="H1179" s="102"/>
      <c r="I1179" s="102"/>
      <c r="J1179" s="102"/>
      <c r="K1179" s="103"/>
      <c r="L1179" s="103"/>
    </row>
    <row r="1180" spans="1:12" s="104" customFormat="1" ht="12.75">
      <c r="A1180" s="97"/>
      <c r="B1180" s="98"/>
      <c r="C1180" s="99"/>
      <c r="D1180" s="100"/>
      <c r="E1180" s="99"/>
      <c r="F1180" s="101"/>
      <c r="G1180" s="101"/>
      <c r="H1180" s="102"/>
      <c r="I1180" s="102"/>
      <c r="J1180" s="102"/>
      <c r="K1180" s="103"/>
      <c r="L1180" s="103"/>
    </row>
    <row r="1181" spans="1:12" s="104" customFormat="1" ht="12.75">
      <c r="A1181" s="97"/>
      <c r="B1181" s="98"/>
      <c r="C1181" s="99"/>
      <c r="D1181" s="100"/>
      <c r="E1181" s="99"/>
      <c r="F1181" s="101"/>
      <c r="G1181" s="101"/>
      <c r="H1181" s="102"/>
      <c r="I1181" s="102"/>
      <c r="J1181" s="102"/>
      <c r="K1181" s="103"/>
      <c r="L1181" s="103"/>
    </row>
    <row r="1182" spans="1:12" s="104" customFormat="1" ht="12.75">
      <c r="A1182" s="97"/>
      <c r="B1182" s="98"/>
      <c r="C1182" s="99"/>
      <c r="D1182" s="100"/>
      <c r="E1182" s="99"/>
      <c r="F1182" s="101"/>
      <c r="G1182" s="101"/>
      <c r="H1182" s="102"/>
      <c r="I1182" s="102"/>
      <c r="J1182" s="102"/>
      <c r="K1182" s="103"/>
      <c r="L1182" s="103"/>
    </row>
    <row r="1183" spans="1:12" s="104" customFormat="1" ht="12.75">
      <c r="A1183" s="97"/>
      <c r="B1183" s="98"/>
      <c r="C1183" s="99"/>
      <c r="D1183" s="100"/>
      <c r="E1183" s="99"/>
      <c r="F1183" s="101"/>
      <c r="G1183" s="101"/>
      <c r="H1183" s="102"/>
      <c r="I1183" s="102"/>
      <c r="J1183" s="102"/>
      <c r="K1183" s="103"/>
      <c r="L1183" s="103"/>
    </row>
    <row r="1184" spans="1:12" s="104" customFormat="1" ht="12.75">
      <c r="A1184" s="97"/>
      <c r="B1184" s="98"/>
      <c r="C1184" s="99"/>
      <c r="D1184" s="100"/>
      <c r="E1184" s="99"/>
      <c r="F1184" s="101"/>
      <c r="G1184" s="101"/>
      <c r="H1184" s="102"/>
      <c r="I1184" s="102"/>
      <c r="J1184" s="102"/>
      <c r="K1184" s="103"/>
      <c r="L1184" s="103"/>
    </row>
    <row r="1185" spans="1:12" s="104" customFormat="1" ht="12.75">
      <c r="A1185" s="97"/>
      <c r="B1185" s="98"/>
      <c r="C1185" s="99"/>
      <c r="D1185" s="100"/>
      <c r="E1185" s="99"/>
      <c r="F1185" s="101"/>
      <c r="G1185" s="101"/>
      <c r="H1185" s="102"/>
      <c r="I1185" s="102"/>
      <c r="J1185" s="102"/>
      <c r="K1185" s="103"/>
      <c r="L1185" s="103"/>
    </row>
    <row r="1186" spans="1:12" s="104" customFormat="1" ht="12.75">
      <c r="A1186" s="97"/>
      <c r="B1186" s="98"/>
      <c r="C1186" s="99"/>
      <c r="D1186" s="100"/>
      <c r="E1186" s="99"/>
      <c r="F1186" s="101"/>
      <c r="G1186" s="101"/>
      <c r="H1186" s="102"/>
      <c r="I1186" s="102"/>
      <c r="J1186" s="102"/>
      <c r="K1186" s="103"/>
      <c r="L1186" s="103"/>
    </row>
    <row r="1187" spans="1:12" s="104" customFormat="1" ht="12.75">
      <c r="A1187" s="97"/>
      <c r="B1187" s="98"/>
      <c r="C1187" s="99"/>
      <c r="D1187" s="100"/>
      <c r="E1187" s="99"/>
      <c r="F1187" s="101"/>
      <c r="G1187" s="101"/>
      <c r="H1187" s="102"/>
      <c r="I1187" s="102"/>
      <c r="J1187" s="102"/>
      <c r="K1187" s="103"/>
      <c r="L1187" s="103"/>
    </row>
    <row r="1188" spans="1:12" s="104" customFormat="1" ht="12.75">
      <c r="A1188" s="97"/>
      <c r="B1188" s="98"/>
      <c r="C1188" s="99"/>
      <c r="D1188" s="100"/>
      <c r="E1188" s="99"/>
      <c r="F1188" s="101"/>
      <c r="G1188" s="101"/>
      <c r="H1188" s="102"/>
      <c r="I1188" s="102"/>
      <c r="J1188" s="102"/>
      <c r="K1188" s="103"/>
      <c r="L1188" s="103"/>
    </row>
    <row r="1189" spans="1:12" s="104" customFormat="1" ht="12.75">
      <c r="A1189" s="97"/>
      <c r="B1189" s="98"/>
      <c r="C1189" s="99"/>
      <c r="D1189" s="100"/>
      <c r="E1189" s="99"/>
      <c r="F1189" s="101"/>
      <c r="G1189" s="101"/>
      <c r="H1189" s="102"/>
      <c r="I1189" s="102"/>
      <c r="J1189" s="102"/>
      <c r="K1189" s="103"/>
      <c r="L1189" s="103"/>
    </row>
    <row r="1190" spans="1:12" s="104" customFormat="1" ht="12.75">
      <c r="A1190" s="97"/>
      <c r="B1190" s="98"/>
      <c r="C1190" s="99"/>
      <c r="D1190" s="100"/>
      <c r="E1190" s="99"/>
      <c r="F1190" s="101"/>
      <c r="G1190" s="101"/>
      <c r="H1190" s="102"/>
      <c r="I1190" s="102"/>
      <c r="J1190" s="102"/>
      <c r="K1190" s="103"/>
      <c r="L1190" s="103"/>
    </row>
    <row r="1191" spans="1:12" s="104" customFormat="1" ht="12.75">
      <c r="A1191" s="97"/>
      <c r="B1191" s="98"/>
      <c r="C1191" s="99"/>
      <c r="D1191" s="100"/>
      <c r="E1191" s="99"/>
      <c r="F1191" s="101"/>
      <c r="G1191" s="101"/>
      <c r="H1191" s="102"/>
      <c r="I1191" s="102"/>
      <c r="J1191" s="102"/>
      <c r="K1191" s="103"/>
      <c r="L1191" s="103"/>
    </row>
    <row r="1192" spans="1:12" s="104" customFormat="1" ht="12.75">
      <c r="A1192" s="97"/>
      <c r="B1192" s="98"/>
      <c r="C1192" s="99"/>
      <c r="D1192" s="100"/>
      <c r="E1192" s="99"/>
      <c r="F1192" s="101"/>
      <c r="G1192" s="101"/>
      <c r="H1192" s="102"/>
      <c r="I1192" s="102"/>
      <c r="J1192" s="102"/>
      <c r="K1192" s="103"/>
      <c r="L1192" s="103"/>
    </row>
    <row r="1193" spans="1:12" s="104" customFormat="1" ht="12.75">
      <c r="A1193" s="97"/>
      <c r="B1193" s="98"/>
      <c r="C1193" s="99"/>
      <c r="D1193" s="100"/>
      <c r="E1193" s="99"/>
      <c r="F1193" s="101"/>
      <c r="G1193" s="101"/>
      <c r="H1193" s="102"/>
      <c r="I1193" s="102"/>
      <c r="J1193" s="102"/>
      <c r="K1193" s="103"/>
      <c r="L1193" s="103"/>
    </row>
    <row r="1194" spans="1:12" s="104" customFormat="1" ht="12.75">
      <c r="A1194" s="97"/>
      <c r="B1194" s="98"/>
      <c r="C1194" s="99"/>
      <c r="D1194" s="100"/>
      <c r="E1194" s="99"/>
      <c r="F1194" s="101"/>
      <c r="G1194" s="101"/>
      <c r="H1194" s="102"/>
      <c r="I1194" s="102"/>
      <c r="J1194" s="102"/>
      <c r="K1194" s="103"/>
      <c r="L1194" s="103"/>
    </row>
    <row r="1195" spans="1:12" s="104" customFormat="1" ht="12.75">
      <c r="A1195" s="97"/>
      <c r="B1195" s="98"/>
      <c r="C1195" s="99"/>
      <c r="D1195" s="100"/>
      <c r="E1195" s="99"/>
      <c r="F1195" s="101"/>
      <c r="G1195" s="101"/>
      <c r="H1195" s="102"/>
      <c r="I1195" s="102"/>
      <c r="J1195" s="102"/>
      <c r="K1195" s="103"/>
      <c r="L1195" s="103"/>
    </row>
    <row r="1196" spans="1:12" s="104" customFormat="1" ht="12.75">
      <c r="A1196" s="97"/>
      <c r="B1196" s="98"/>
      <c r="C1196" s="99"/>
      <c r="D1196" s="100"/>
      <c r="E1196" s="99"/>
      <c r="F1196" s="101"/>
      <c r="G1196" s="101"/>
      <c r="H1196" s="102"/>
      <c r="I1196" s="102"/>
      <c r="J1196" s="102"/>
      <c r="K1196" s="103"/>
      <c r="L1196" s="103"/>
    </row>
    <row r="1197" spans="1:12" s="104" customFormat="1" ht="12.75">
      <c r="A1197" s="97"/>
      <c r="B1197" s="98"/>
      <c r="C1197" s="99"/>
      <c r="D1197" s="100"/>
      <c r="E1197" s="99"/>
      <c r="F1197" s="101"/>
      <c r="G1197" s="101"/>
      <c r="H1197" s="102"/>
      <c r="I1197" s="102"/>
      <c r="J1197" s="102"/>
      <c r="K1197" s="103"/>
      <c r="L1197" s="103"/>
    </row>
    <row r="1198" spans="1:12" s="104" customFormat="1" ht="12.75">
      <c r="A1198" s="97"/>
      <c r="B1198" s="98"/>
      <c r="C1198" s="99"/>
      <c r="D1198" s="100"/>
      <c r="E1198" s="99"/>
      <c r="F1198" s="101"/>
      <c r="G1198" s="101"/>
      <c r="H1198" s="102"/>
      <c r="I1198" s="102"/>
      <c r="J1198" s="102"/>
      <c r="K1198" s="103"/>
      <c r="L1198" s="103"/>
    </row>
    <row r="1199" spans="1:12" s="104" customFormat="1" ht="12.75">
      <c r="A1199" s="97"/>
      <c r="B1199" s="98"/>
      <c r="C1199" s="99"/>
      <c r="D1199" s="100"/>
      <c r="E1199" s="99"/>
      <c r="F1199" s="101"/>
      <c r="G1199" s="101"/>
      <c r="H1199" s="102"/>
      <c r="I1199" s="102"/>
      <c r="J1199" s="102"/>
      <c r="K1199" s="103"/>
      <c r="L1199" s="103"/>
    </row>
    <row r="1200" spans="1:12" s="104" customFormat="1" ht="12.75">
      <c r="A1200" s="97"/>
      <c r="B1200" s="98"/>
      <c r="C1200" s="99"/>
      <c r="D1200" s="100"/>
      <c r="E1200" s="99"/>
      <c r="F1200" s="101"/>
      <c r="G1200" s="101"/>
      <c r="H1200" s="102"/>
      <c r="I1200" s="102"/>
      <c r="J1200" s="102"/>
      <c r="K1200" s="103"/>
      <c r="L1200" s="103"/>
    </row>
    <row r="1201" spans="1:12" s="104" customFormat="1" ht="12.75">
      <c r="A1201" s="97"/>
      <c r="B1201" s="98"/>
      <c r="C1201" s="99"/>
      <c r="D1201" s="100"/>
      <c r="E1201" s="99"/>
      <c r="F1201" s="101"/>
      <c r="G1201" s="101"/>
      <c r="H1201" s="102"/>
      <c r="I1201" s="102"/>
      <c r="J1201" s="102"/>
      <c r="K1201" s="103"/>
      <c r="L1201" s="103"/>
    </row>
    <row r="1202" spans="1:12" s="104" customFormat="1" ht="12.75">
      <c r="A1202" s="97"/>
      <c r="B1202" s="98"/>
      <c r="C1202" s="99"/>
      <c r="D1202" s="100"/>
      <c r="E1202" s="99"/>
      <c r="F1202" s="101"/>
      <c r="G1202" s="101"/>
      <c r="H1202" s="102"/>
      <c r="I1202" s="102"/>
      <c r="J1202" s="102"/>
      <c r="K1202" s="103"/>
      <c r="L1202" s="103"/>
    </row>
    <row r="1203" spans="1:12" s="104" customFormat="1" ht="12.75">
      <c r="A1203" s="97"/>
      <c r="B1203" s="98"/>
      <c r="C1203" s="99"/>
      <c r="D1203" s="100"/>
      <c r="E1203" s="99"/>
      <c r="F1203" s="101"/>
      <c r="G1203" s="101"/>
      <c r="H1203" s="102"/>
      <c r="I1203" s="102"/>
      <c r="J1203" s="102"/>
      <c r="K1203" s="103"/>
      <c r="L1203" s="103"/>
    </row>
    <row r="1204" spans="1:12" s="104" customFormat="1" ht="12.75">
      <c r="A1204" s="97"/>
      <c r="B1204" s="98"/>
      <c r="C1204" s="99"/>
      <c r="D1204" s="100"/>
      <c r="E1204" s="99"/>
      <c r="F1204" s="101"/>
      <c r="G1204" s="101"/>
      <c r="H1204" s="102"/>
      <c r="I1204" s="102"/>
      <c r="J1204" s="102"/>
      <c r="K1204" s="103"/>
      <c r="L1204" s="103"/>
    </row>
    <row r="1205" spans="1:12" s="104" customFormat="1" ht="12.75">
      <c r="A1205" s="97"/>
      <c r="B1205" s="98"/>
      <c r="C1205" s="99"/>
      <c r="D1205" s="100"/>
      <c r="E1205" s="99"/>
      <c r="F1205" s="101"/>
      <c r="G1205" s="101"/>
      <c r="H1205" s="102"/>
      <c r="I1205" s="102"/>
      <c r="J1205" s="102"/>
      <c r="K1205" s="103"/>
      <c r="L1205" s="103"/>
    </row>
    <row r="1206" spans="1:12" s="104" customFormat="1" ht="12.75">
      <c r="A1206" s="97"/>
      <c r="B1206" s="98"/>
      <c r="C1206" s="99"/>
      <c r="D1206" s="100"/>
      <c r="E1206" s="99"/>
      <c r="F1206" s="101"/>
      <c r="G1206" s="101"/>
      <c r="H1206" s="102"/>
      <c r="I1206" s="102"/>
      <c r="J1206" s="102"/>
      <c r="K1206" s="103"/>
      <c r="L1206" s="103"/>
    </row>
    <row r="1207" spans="1:12" s="104" customFormat="1" ht="12.75">
      <c r="A1207" s="97"/>
      <c r="B1207" s="98"/>
      <c r="C1207" s="99"/>
      <c r="D1207" s="100"/>
      <c r="E1207" s="99"/>
      <c r="F1207" s="101"/>
      <c r="G1207" s="101"/>
      <c r="H1207" s="102"/>
      <c r="I1207" s="102"/>
      <c r="J1207" s="102"/>
      <c r="K1207" s="103"/>
      <c r="L1207" s="103"/>
    </row>
    <row r="1208" spans="1:12" s="104" customFormat="1" ht="12.75">
      <c r="A1208" s="97"/>
      <c r="B1208" s="98"/>
      <c r="C1208" s="99"/>
      <c r="D1208" s="100"/>
      <c r="E1208" s="99"/>
      <c r="F1208" s="101"/>
      <c r="G1208" s="101"/>
      <c r="H1208" s="102"/>
      <c r="I1208" s="102"/>
      <c r="J1208" s="102"/>
      <c r="K1208" s="103"/>
      <c r="L1208" s="103"/>
    </row>
    <row r="1209" spans="1:12" s="104" customFormat="1" ht="12.75">
      <c r="A1209" s="97"/>
      <c r="B1209" s="98"/>
      <c r="C1209" s="99"/>
      <c r="D1209" s="100"/>
      <c r="E1209" s="99"/>
      <c r="F1209" s="101"/>
      <c r="G1209" s="101"/>
      <c r="H1209" s="102"/>
      <c r="I1209" s="102"/>
      <c r="J1209" s="102"/>
      <c r="K1209" s="103"/>
      <c r="L1209" s="103"/>
    </row>
    <row r="1210" spans="1:12" s="104" customFormat="1" ht="12.75">
      <c r="A1210" s="97"/>
      <c r="B1210" s="98"/>
      <c r="C1210" s="99"/>
      <c r="D1210" s="100"/>
      <c r="E1210" s="99"/>
      <c r="F1210" s="101"/>
      <c r="G1210" s="101"/>
      <c r="H1210" s="102"/>
      <c r="I1210" s="102"/>
      <c r="J1210" s="102"/>
      <c r="K1210" s="103"/>
      <c r="L1210" s="103"/>
    </row>
    <row r="1211" spans="1:12" s="104" customFormat="1" ht="12.75">
      <c r="A1211" s="97"/>
      <c r="B1211" s="98"/>
      <c r="C1211" s="99"/>
      <c r="D1211" s="100"/>
      <c r="E1211" s="99"/>
      <c r="F1211" s="101"/>
      <c r="G1211" s="101"/>
      <c r="H1211" s="102"/>
      <c r="I1211" s="102"/>
      <c r="J1211" s="102"/>
      <c r="K1211" s="103"/>
      <c r="L1211" s="103"/>
    </row>
    <row r="1212" spans="1:12" s="104" customFormat="1" ht="12.75">
      <c r="A1212" s="97"/>
      <c r="B1212" s="98"/>
      <c r="C1212" s="99"/>
      <c r="D1212" s="100"/>
      <c r="E1212" s="99"/>
      <c r="F1212" s="101"/>
      <c r="G1212" s="101"/>
      <c r="H1212" s="102"/>
      <c r="I1212" s="102"/>
      <c r="J1212" s="102"/>
      <c r="K1212" s="103"/>
      <c r="L1212" s="103"/>
    </row>
    <row r="1213" spans="1:12" s="104" customFormat="1" ht="12.75">
      <c r="A1213" s="97"/>
      <c r="B1213" s="98"/>
      <c r="C1213" s="99"/>
      <c r="D1213" s="100"/>
      <c r="E1213" s="99"/>
      <c r="F1213" s="101"/>
      <c r="G1213" s="101"/>
      <c r="H1213" s="102"/>
      <c r="I1213" s="102"/>
      <c r="J1213" s="102"/>
      <c r="K1213" s="103"/>
      <c r="L1213" s="103"/>
    </row>
    <row r="1214" spans="1:12" s="104" customFormat="1" ht="12.75">
      <c r="A1214" s="97"/>
      <c r="B1214" s="98"/>
      <c r="C1214" s="99"/>
      <c r="D1214" s="100"/>
      <c r="E1214" s="99"/>
      <c r="F1214" s="101"/>
      <c r="G1214" s="101"/>
      <c r="H1214" s="102"/>
      <c r="I1214" s="102"/>
      <c r="J1214" s="102"/>
      <c r="K1214" s="103"/>
      <c r="L1214" s="103"/>
    </row>
    <row r="1215" spans="1:12" s="104" customFormat="1" ht="12.75">
      <c r="A1215" s="97"/>
      <c r="B1215" s="98"/>
      <c r="C1215" s="99"/>
      <c r="D1215" s="100"/>
      <c r="E1215" s="99"/>
      <c r="F1215" s="101"/>
      <c r="G1215" s="101"/>
      <c r="H1215" s="102"/>
      <c r="I1215" s="102"/>
      <c r="J1215" s="102"/>
      <c r="K1215" s="103"/>
      <c r="L1215" s="103"/>
    </row>
    <row r="1216" spans="1:12" s="104" customFormat="1" ht="12.75">
      <c r="A1216" s="97"/>
      <c r="B1216" s="98"/>
      <c r="C1216" s="99"/>
      <c r="D1216" s="100"/>
      <c r="E1216" s="99"/>
      <c r="F1216" s="101"/>
      <c r="G1216" s="101"/>
      <c r="H1216" s="102"/>
      <c r="I1216" s="102"/>
      <c r="J1216" s="102"/>
      <c r="K1216" s="103"/>
      <c r="L1216" s="103"/>
    </row>
    <row r="1217" spans="1:12" s="104" customFormat="1" ht="12.75">
      <c r="A1217" s="97"/>
      <c r="B1217" s="98"/>
      <c r="C1217" s="99"/>
      <c r="D1217" s="100"/>
      <c r="E1217" s="99"/>
      <c r="F1217" s="101"/>
      <c r="G1217" s="101"/>
      <c r="H1217" s="102"/>
      <c r="I1217" s="102"/>
      <c r="J1217" s="102"/>
      <c r="K1217" s="103"/>
      <c r="L1217" s="103"/>
    </row>
    <row r="1218" spans="1:12" s="104" customFormat="1" ht="12.75">
      <c r="A1218" s="97"/>
      <c r="B1218" s="98"/>
      <c r="C1218" s="99"/>
      <c r="D1218" s="100"/>
      <c r="E1218" s="99"/>
      <c r="F1218" s="101"/>
      <c r="G1218" s="101"/>
      <c r="H1218" s="102"/>
      <c r="I1218" s="102"/>
      <c r="J1218" s="102"/>
      <c r="K1218" s="103"/>
      <c r="L1218" s="103"/>
    </row>
    <row r="1219" spans="1:12" s="104" customFormat="1" ht="12.75">
      <c r="A1219" s="97"/>
      <c r="B1219" s="98"/>
      <c r="C1219" s="99"/>
      <c r="D1219" s="100"/>
      <c r="E1219" s="99"/>
      <c r="F1219" s="101"/>
      <c r="G1219" s="101"/>
      <c r="H1219" s="102"/>
      <c r="I1219" s="102"/>
      <c r="J1219" s="102"/>
      <c r="K1219" s="103"/>
      <c r="L1219" s="103"/>
    </row>
    <row r="1220" spans="1:12" s="104" customFormat="1" ht="12.75">
      <c r="A1220" s="97"/>
      <c r="B1220" s="98"/>
      <c r="C1220" s="99"/>
      <c r="D1220" s="100"/>
      <c r="E1220" s="99"/>
      <c r="F1220" s="101"/>
      <c r="G1220" s="101"/>
      <c r="H1220" s="102"/>
      <c r="I1220" s="102"/>
      <c r="J1220" s="102"/>
      <c r="K1220" s="103"/>
      <c r="L1220" s="103"/>
    </row>
    <row r="1221" spans="1:12" s="104" customFormat="1" ht="12.75">
      <c r="A1221" s="97"/>
      <c r="B1221" s="98"/>
      <c r="C1221" s="99"/>
      <c r="D1221" s="100"/>
      <c r="E1221" s="99"/>
      <c r="F1221" s="101"/>
      <c r="G1221" s="101"/>
      <c r="H1221" s="102"/>
      <c r="I1221" s="102"/>
      <c r="J1221" s="102"/>
      <c r="K1221" s="103"/>
      <c r="L1221" s="103"/>
    </row>
    <row r="1222" spans="1:12" s="104" customFormat="1" ht="12.75">
      <c r="A1222" s="97"/>
      <c r="B1222" s="98"/>
      <c r="C1222" s="99"/>
      <c r="D1222" s="100"/>
      <c r="E1222" s="99"/>
      <c r="F1222" s="101"/>
      <c r="G1222" s="101"/>
      <c r="H1222" s="102"/>
      <c r="I1222" s="102"/>
      <c r="J1222" s="102"/>
      <c r="K1222" s="103"/>
      <c r="L1222" s="103"/>
    </row>
    <row r="1223" spans="1:12" s="104" customFormat="1" ht="12.75">
      <c r="A1223" s="97"/>
      <c r="B1223" s="98"/>
      <c r="C1223" s="99"/>
      <c r="D1223" s="100"/>
      <c r="E1223" s="99"/>
      <c r="F1223" s="101"/>
      <c r="G1223" s="101"/>
      <c r="H1223" s="102"/>
      <c r="I1223" s="102"/>
      <c r="J1223" s="102"/>
      <c r="K1223" s="103"/>
      <c r="L1223" s="103"/>
    </row>
    <row r="1224" spans="1:12" s="104" customFormat="1" ht="12.75">
      <c r="A1224" s="97"/>
      <c r="B1224" s="98"/>
      <c r="C1224" s="99"/>
      <c r="D1224" s="100"/>
      <c r="E1224" s="99"/>
      <c r="F1224" s="101"/>
      <c r="G1224" s="101"/>
      <c r="H1224" s="102"/>
      <c r="I1224" s="102"/>
      <c r="J1224" s="102"/>
      <c r="K1224" s="103"/>
      <c r="L1224" s="103"/>
    </row>
    <row r="1225" spans="1:12" s="104" customFormat="1" ht="12.75">
      <c r="A1225" s="97"/>
      <c r="B1225" s="98"/>
      <c r="C1225" s="99"/>
      <c r="D1225" s="100"/>
      <c r="E1225" s="99"/>
      <c r="F1225" s="101"/>
      <c r="G1225" s="101"/>
      <c r="H1225" s="102"/>
      <c r="I1225" s="102"/>
      <c r="J1225" s="102"/>
      <c r="K1225" s="103"/>
      <c r="L1225" s="103"/>
    </row>
    <row r="1226" spans="1:12" s="104" customFormat="1" ht="12.75">
      <c r="A1226" s="97"/>
      <c r="B1226" s="98"/>
      <c r="C1226" s="99"/>
      <c r="D1226" s="100"/>
      <c r="E1226" s="99"/>
      <c r="F1226" s="101"/>
      <c r="G1226" s="101"/>
      <c r="H1226" s="102"/>
      <c r="I1226" s="102"/>
      <c r="J1226" s="102"/>
      <c r="K1226" s="103"/>
      <c r="L1226" s="103"/>
    </row>
    <row r="1227" spans="1:12" s="104" customFormat="1" ht="12.75">
      <c r="A1227" s="97"/>
      <c r="B1227" s="98"/>
      <c r="C1227" s="99"/>
      <c r="D1227" s="100"/>
      <c r="E1227" s="99"/>
      <c r="F1227" s="101"/>
      <c r="G1227" s="101"/>
      <c r="H1227" s="102"/>
      <c r="I1227" s="102"/>
      <c r="J1227" s="102"/>
      <c r="K1227" s="103"/>
      <c r="L1227" s="103"/>
    </row>
    <row r="1228" spans="1:12" s="104" customFormat="1" ht="12.75">
      <c r="A1228" s="97"/>
      <c r="B1228" s="98"/>
      <c r="C1228" s="99"/>
      <c r="D1228" s="100"/>
      <c r="E1228" s="99"/>
      <c r="F1228" s="101"/>
      <c r="G1228" s="101"/>
      <c r="H1228" s="102"/>
      <c r="I1228" s="102"/>
      <c r="J1228" s="102"/>
      <c r="K1228" s="103"/>
      <c r="L1228" s="103"/>
    </row>
    <row r="1229" spans="1:12" s="104" customFormat="1" ht="12.75">
      <c r="A1229" s="97"/>
      <c r="B1229" s="98"/>
      <c r="C1229" s="99"/>
      <c r="D1229" s="100"/>
      <c r="E1229" s="99"/>
      <c r="F1229" s="101"/>
      <c r="G1229" s="101"/>
      <c r="H1229" s="102"/>
      <c r="I1229" s="102"/>
      <c r="J1229" s="102"/>
      <c r="K1229" s="103"/>
      <c r="L1229" s="103"/>
    </row>
    <row r="1230" spans="1:12" s="104" customFormat="1" ht="12.75">
      <c r="A1230" s="97"/>
      <c r="B1230" s="98"/>
      <c r="C1230" s="99"/>
      <c r="D1230" s="100"/>
      <c r="E1230" s="99"/>
      <c r="F1230" s="101"/>
      <c r="G1230" s="101"/>
      <c r="H1230" s="102"/>
      <c r="I1230" s="102"/>
      <c r="J1230" s="102"/>
      <c r="K1230" s="103"/>
      <c r="L1230" s="103"/>
    </row>
    <row r="1231" spans="1:12" s="104" customFormat="1" ht="12.75">
      <c r="A1231" s="97"/>
      <c r="B1231" s="98"/>
      <c r="C1231" s="99"/>
      <c r="D1231" s="100"/>
      <c r="E1231" s="99"/>
      <c r="F1231" s="101"/>
      <c r="G1231" s="101"/>
      <c r="H1231" s="102"/>
      <c r="I1231" s="102"/>
      <c r="J1231" s="102"/>
      <c r="K1231" s="103"/>
      <c r="L1231" s="103"/>
    </row>
    <row r="1232" spans="1:12" s="104" customFormat="1" ht="12.75">
      <c r="A1232" s="97"/>
      <c r="B1232" s="98"/>
      <c r="C1232" s="99"/>
      <c r="D1232" s="100"/>
      <c r="E1232" s="99"/>
      <c r="F1232" s="101"/>
      <c r="G1232" s="101"/>
      <c r="H1232" s="102"/>
      <c r="I1232" s="102"/>
      <c r="J1232" s="102"/>
      <c r="K1232" s="103"/>
      <c r="L1232" s="103"/>
    </row>
    <row r="1233" spans="1:12" s="104" customFormat="1" ht="12.75">
      <c r="A1233" s="97"/>
      <c r="B1233" s="98"/>
      <c r="C1233" s="99"/>
      <c r="D1233" s="100"/>
      <c r="E1233" s="99"/>
      <c r="F1233" s="101"/>
      <c r="G1233" s="101"/>
      <c r="H1233" s="102"/>
      <c r="I1233" s="102"/>
      <c r="J1233" s="102"/>
      <c r="K1233" s="103"/>
      <c r="L1233" s="103"/>
    </row>
    <row r="1234" spans="1:12" s="104" customFormat="1" ht="12.75">
      <c r="A1234" s="97"/>
      <c r="B1234" s="98"/>
      <c r="C1234" s="99"/>
      <c r="D1234" s="100"/>
      <c r="E1234" s="99"/>
      <c r="F1234" s="101"/>
      <c r="G1234" s="101"/>
      <c r="H1234" s="102"/>
      <c r="I1234" s="102"/>
      <c r="J1234" s="102"/>
      <c r="K1234" s="103"/>
      <c r="L1234" s="103"/>
    </row>
    <row r="1235" spans="1:12" s="104" customFormat="1" ht="12.75">
      <c r="A1235" s="97"/>
      <c r="B1235" s="98"/>
      <c r="C1235" s="99"/>
      <c r="D1235" s="100"/>
      <c r="E1235" s="99"/>
      <c r="F1235" s="101"/>
      <c r="G1235" s="101"/>
      <c r="H1235" s="102"/>
      <c r="I1235" s="102"/>
      <c r="J1235" s="102"/>
      <c r="K1235" s="103"/>
      <c r="L1235" s="103"/>
    </row>
    <row r="1236" spans="1:12" s="104" customFormat="1" ht="12.75">
      <c r="A1236" s="97"/>
      <c r="B1236" s="98"/>
      <c r="C1236" s="99"/>
      <c r="D1236" s="100"/>
      <c r="E1236" s="99"/>
      <c r="F1236" s="101"/>
      <c r="G1236" s="101"/>
      <c r="H1236" s="102"/>
      <c r="I1236" s="102"/>
      <c r="J1236" s="102"/>
      <c r="K1236" s="103"/>
      <c r="L1236" s="103"/>
    </row>
    <row r="1237" spans="1:12" s="104" customFormat="1" ht="12.75">
      <c r="A1237" s="97"/>
      <c r="B1237" s="98"/>
      <c r="C1237" s="99"/>
      <c r="D1237" s="100"/>
      <c r="E1237" s="99"/>
      <c r="F1237" s="101"/>
      <c r="G1237" s="101"/>
      <c r="H1237" s="102"/>
      <c r="I1237" s="102"/>
      <c r="J1237" s="102"/>
      <c r="K1237" s="103"/>
      <c r="L1237" s="103"/>
    </row>
    <row r="1238" spans="1:12" s="104" customFormat="1" ht="12.75">
      <c r="A1238" s="97"/>
      <c r="B1238" s="98"/>
      <c r="C1238" s="99"/>
      <c r="D1238" s="100"/>
      <c r="E1238" s="99"/>
      <c r="F1238" s="101"/>
      <c r="G1238" s="101"/>
      <c r="H1238" s="102"/>
      <c r="I1238" s="102"/>
      <c r="J1238" s="102"/>
      <c r="K1238" s="103"/>
      <c r="L1238" s="103"/>
    </row>
    <row r="1239" spans="1:12" s="104" customFormat="1" ht="12.75">
      <c r="A1239" s="97"/>
      <c r="B1239" s="98"/>
      <c r="C1239" s="99"/>
      <c r="D1239" s="100"/>
      <c r="E1239" s="99"/>
      <c r="F1239" s="101"/>
      <c r="G1239" s="101"/>
      <c r="H1239" s="102"/>
      <c r="I1239" s="102"/>
      <c r="J1239" s="102"/>
      <c r="K1239" s="103"/>
      <c r="L1239" s="103"/>
    </row>
    <row r="1240" spans="1:12" s="104" customFormat="1" ht="12.75">
      <c r="A1240" s="97"/>
      <c r="B1240" s="98"/>
      <c r="C1240" s="99"/>
      <c r="D1240" s="100"/>
      <c r="E1240" s="99"/>
      <c r="F1240" s="101"/>
      <c r="G1240" s="101"/>
      <c r="H1240" s="102"/>
      <c r="I1240" s="102"/>
      <c r="J1240" s="102"/>
      <c r="K1240" s="103"/>
      <c r="L1240" s="103"/>
    </row>
    <row r="1241" spans="1:12" s="104" customFormat="1" ht="12.75">
      <c r="A1241" s="97"/>
      <c r="B1241" s="98"/>
      <c r="C1241" s="99"/>
      <c r="D1241" s="100"/>
      <c r="E1241" s="99"/>
      <c r="F1241" s="101"/>
      <c r="G1241" s="101"/>
      <c r="H1241" s="102"/>
      <c r="I1241" s="102"/>
      <c r="J1241" s="102"/>
      <c r="K1241" s="103"/>
      <c r="L1241" s="103"/>
    </row>
    <row r="1242" spans="1:12" s="104" customFormat="1" ht="12.75">
      <c r="A1242" s="97"/>
      <c r="B1242" s="98"/>
      <c r="C1242" s="99"/>
      <c r="D1242" s="100"/>
      <c r="E1242" s="99"/>
      <c r="F1242" s="101"/>
      <c r="G1242" s="101"/>
      <c r="H1242" s="102"/>
      <c r="I1242" s="102"/>
      <c r="J1242" s="102"/>
      <c r="K1242" s="103"/>
      <c r="L1242" s="103"/>
    </row>
    <row r="1243" spans="1:12" s="104" customFormat="1" ht="12.75">
      <c r="A1243" s="97"/>
      <c r="B1243" s="98"/>
      <c r="C1243" s="99"/>
      <c r="D1243" s="100"/>
      <c r="E1243" s="99"/>
      <c r="F1243" s="101"/>
      <c r="G1243" s="101"/>
      <c r="H1243" s="102"/>
      <c r="I1243" s="102"/>
      <c r="J1243" s="102"/>
      <c r="K1243" s="103"/>
      <c r="L1243" s="103"/>
    </row>
    <row r="1244" spans="1:12" s="104" customFormat="1" ht="12.75">
      <c r="A1244" s="97"/>
      <c r="B1244" s="98"/>
      <c r="C1244" s="99"/>
      <c r="D1244" s="100"/>
      <c r="E1244" s="99"/>
      <c r="F1244" s="101"/>
      <c r="G1244" s="101"/>
      <c r="H1244" s="102"/>
      <c r="I1244" s="102"/>
      <c r="J1244" s="102"/>
      <c r="K1244" s="103"/>
      <c r="L1244" s="103"/>
    </row>
    <row r="1245" spans="1:12" s="104" customFormat="1" ht="12.75">
      <c r="A1245" s="97"/>
      <c r="B1245" s="98"/>
      <c r="C1245" s="99"/>
      <c r="D1245" s="100"/>
      <c r="E1245" s="99"/>
      <c r="F1245" s="101"/>
      <c r="G1245" s="101"/>
      <c r="H1245" s="102"/>
      <c r="I1245" s="102"/>
      <c r="J1245" s="102"/>
      <c r="K1245" s="103"/>
      <c r="L1245" s="103"/>
    </row>
    <row r="1246" spans="1:12" s="104" customFormat="1" ht="12.75">
      <c r="A1246" s="97"/>
      <c r="B1246" s="98"/>
      <c r="C1246" s="99"/>
      <c r="D1246" s="100"/>
      <c r="E1246" s="99"/>
      <c r="F1246" s="101"/>
      <c r="G1246" s="101"/>
      <c r="H1246" s="102"/>
      <c r="I1246" s="102"/>
      <c r="J1246" s="102"/>
      <c r="K1246" s="103"/>
      <c r="L1246" s="103"/>
    </row>
    <row r="1247" spans="1:12" s="104" customFormat="1" ht="12.75">
      <c r="A1247" s="97"/>
      <c r="B1247" s="98"/>
      <c r="C1247" s="99"/>
      <c r="D1247" s="100"/>
      <c r="E1247" s="99"/>
      <c r="F1247" s="101"/>
      <c r="G1247" s="101"/>
      <c r="H1247" s="102"/>
      <c r="I1247" s="102"/>
      <c r="J1247" s="102"/>
      <c r="K1247" s="103"/>
      <c r="L1247" s="103"/>
    </row>
    <row r="1248" spans="1:12" s="104" customFormat="1" ht="12.75">
      <c r="A1248" s="97"/>
      <c r="B1248" s="98"/>
      <c r="C1248" s="99"/>
      <c r="D1248" s="100"/>
      <c r="E1248" s="99"/>
      <c r="F1248" s="101"/>
      <c r="G1248" s="101"/>
      <c r="H1248" s="102"/>
      <c r="I1248" s="102"/>
      <c r="J1248" s="102"/>
      <c r="K1248" s="103"/>
      <c r="L1248" s="103"/>
    </row>
    <row r="1249" spans="1:12" s="104" customFormat="1" ht="12.75">
      <c r="A1249" s="97"/>
      <c r="B1249" s="98"/>
      <c r="C1249" s="99"/>
      <c r="D1249" s="100"/>
      <c r="E1249" s="99"/>
      <c r="F1249" s="101"/>
      <c r="G1249" s="101"/>
      <c r="H1249" s="102"/>
      <c r="I1249" s="102"/>
      <c r="J1249" s="102"/>
      <c r="K1249" s="103"/>
      <c r="L1249" s="103"/>
    </row>
    <row r="1250" spans="1:12" s="104" customFormat="1" ht="12.75">
      <c r="A1250" s="97"/>
      <c r="B1250" s="98"/>
      <c r="C1250" s="99"/>
      <c r="D1250" s="100"/>
      <c r="E1250" s="99"/>
      <c r="F1250" s="101"/>
      <c r="G1250" s="101"/>
      <c r="H1250" s="102"/>
      <c r="I1250" s="102"/>
      <c r="J1250" s="102"/>
      <c r="K1250" s="103"/>
      <c r="L1250" s="103"/>
    </row>
    <row r="1251" spans="1:12" s="104" customFormat="1" ht="12.75">
      <c r="A1251" s="97"/>
      <c r="B1251" s="98"/>
      <c r="C1251" s="99"/>
      <c r="D1251" s="100"/>
      <c r="E1251" s="99"/>
      <c r="F1251" s="101"/>
      <c r="G1251" s="101"/>
      <c r="H1251" s="102"/>
      <c r="I1251" s="102"/>
      <c r="J1251" s="102"/>
      <c r="K1251" s="103"/>
      <c r="L1251" s="103"/>
    </row>
    <row r="1252" spans="1:12" s="104" customFormat="1" ht="12.75">
      <c r="A1252" s="97"/>
      <c r="B1252" s="98"/>
      <c r="C1252" s="99"/>
      <c r="D1252" s="100"/>
      <c r="E1252" s="99"/>
      <c r="F1252" s="101"/>
      <c r="G1252" s="101"/>
      <c r="H1252" s="102"/>
      <c r="I1252" s="102"/>
      <c r="J1252" s="102"/>
      <c r="K1252" s="103"/>
      <c r="L1252" s="103"/>
    </row>
    <row r="1253" spans="1:12" s="104" customFormat="1" ht="12.75">
      <c r="A1253" s="97"/>
      <c r="B1253" s="98"/>
      <c r="C1253" s="99"/>
      <c r="D1253" s="100"/>
      <c r="E1253" s="99"/>
      <c r="F1253" s="101"/>
      <c r="G1253" s="101"/>
      <c r="H1253" s="102"/>
      <c r="I1253" s="102"/>
      <c r="J1253" s="102"/>
      <c r="K1253" s="103"/>
      <c r="L1253" s="103"/>
    </row>
    <row r="1254" spans="1:12" s="104" customFormat="1" ht="12.75">
      <c r="A1254" s="97"/>
      <c r="B1254" s="98"/>
      <c r="C1254" s="99"/>
      <c r="D1254" s="100"/>
      <c r="E1254" s="99"/>
      <c r="F1254" s="101"/>
      <c r="G1254" s="101"/>
      <c r="H1254" s="102"/>
      <c r="I1254" s="102"/>
      <c r="J1254" s="102"/>
      <c r="K1254" s="103"/>
      <c r="L1254" s="103"/>
    </row>
    <row r="1255" spans="1:12" s="104" customFormat="1" ht="12.75">
      <c r="A1255" s="97"/>
      <c r="B1255" s="98"/>
      <c r="C1255" s="99"/>
      <c r="D1255" s="100"/>
      <c r="E1255" s="99"/>
      <c r="F1255" s="101"/>
      <c r="G1255" s="101"/>
      <c r="H1255" s="102"/>
      <c r="I1255" s="102"/>
      <c r="J1255" s="102"/>
      <c r="K1255" s="103"/>
      <c r="L1255" s="103"/>
    </row>
    <row r="1256" spans="1:12" s="104" customFormat="1" ht="12.75">
      <c r="A1256" s="97"/>
      <c r="B1256" s="98"/>
      <c r="C1256" s="99"/>
      <c r="D1256" s="100"/>
      <c r="E1256" s="99"/>
      <c r="F1256" s="101"/>
      <c r="G1256" s="101"/>
      <c r="H1256" s="102"/>
      <c r="I1256" s="102"/>
      <c r="J1256" s="102"/>
      <c r="K1256" s="103"/>
      <c r="L1256" s="103"/>
    </row>
    <row r="1257" spans="1:12" s="104" customFormat="1" ht="12.75">
      <c r="A1257" s="97"/>
      <c r="B1257" s="98"/>
      <c r="C1257" s="99"/>
      <c r="D1257" s="100"/>
      <c r="E1257" s="99"/>
      <c r="F1257" s="101"/>
      <c r="G1257" s="101"/>
      <c r="H1257" s="102"/>
      <c r="I1257" s="102"/>
      <c r="J1257" s="102"/>
      <c r="K1257" s="103"/>
      <c r="L1257" s="103"/>
    </row>
    <row r="1258" spans="1:12" s="104" customFormat="1" ht="12.75">
      <c r="A1258" s="97"/>
      <c r="B1258" s="98"/>
      <c r="C1258" s="99"/>
      <c r="D1258" s="100"/>
      <c r="E1258" s="99"/>
      <c r="F1258" s="101"/>
      <c r="G1258" s="101"/>
      <c r="H1258" s="102"/>
      <c r="I1258" s="102"/>
      <c r="J1258" s="102"/>
      <c r="K1258" s="103"/>
      <c r="L1258" s="103"/>
    </row>
    <row r="1259" spans="1:12" s="104" customFormat="1" ht="12.75">
      <c r="A1259" s="97"/>
      <c r="B1259" s="98"/>
      <c r="C1259" s="99"/>
      <c r="D1259" s="100"/>
      <c r="E1259" s="99"/>
      <c r="F1259" s="101"/>
      <c r="G1259" s="101"/>
      <c r="H1259" s="102"/>
      <c r="I1259" s="102"/>
      <c r="J1259" s="102"/>
      <c r="K1259" s="103"/>
      <c r="L1259" s="103"/>
    </row>
    <row r="1260" spans="1:12" s="104" customFormat="1" ht="12.75">
      <c r="A1260" s="97"/>
      <c r="B1260" s="98"/>
      <c r="C1260" s="99"/>
      <c r="D1260" s="100"/>
      <c r="E1260" s="99"/>
      <c r="F1260" s="101"/>
      <c r="G1260" s="101"/>
      <c r="H1260" s="102"/>
      <c r="I1260" s="102"/>
      <c r="J1260" s="102"/>
      <c r="K1260" s="103"/>
      <c r="L1260" s="103"/>
    </row>
    <row r="1261" spans="1:12" s="104" customFormat="1" ht="12.75">
      <c r="A1261" s="97"/>
      <c r="B1261" s="98"/>
      <c r="C1261" s="99"/>
      <c r="D1261" s="100"/>
      <c r="E1261" s="99"/>
      <c r="F1261" s="101"/>
      <c r="G1261" s="101"/>
      <c r="H1261" s="102"/>
      <c r="I1261" s="102"/>
      <c r="J1261" s="102"/>
      <c r="K1261" s="103"/>
      <c r="L1261" s="103"/>
    </row>
    <row r="1262" spans="1:12" s="104" customFormat="1" ht="12.75">
      <c r="A1262" s="97"/>
      <c r="B1262" s="98"/>
      <c r="C1262" s="99"/>
      <c r="D1262" s="100"/>
      <c r="E1262" s="99"/>
      <c r="F1262" s="101"/>
      <c r="G1262" s="101"/>
      <c r="H1262" s="102"/>
      <c r="I1262" s="102"/>
      <c r="J1262" s="102"/>
      <c r="K1262" s="103"/>
      <c r="L1262" s="103"/>
    </row>
    <row r="1263" spans="1:12" s="104" customFormat="1" ht="12.75">
      <c r="A1263" s="97"/>
      <c r="B1263" s="98"/>
      <c r="C1263" s="99"/>
      <c r="D1263" s="100"/>
      <c r="E1263" s="99"/>
      <c r="F1263" s="101"/>
      <c r="G1263" s="101"/>
      <c r="H1263" s="102"/>
      <c r="I1263" s="102"/>
      <c r="J1263" s="102"/>
      <c r="K1263" s="103"/>
      <c r="L1263" s="103"/>
    </row>
    <row r="1264" spans="1:12" s="104" customFormat="1" ht="12.75">
      <c r="A1264" s="97"/>
      <c r="B1264" s="98"/>
      <c r="C1264" s="99"/>
      <c r="D1264" s="100"/>
      <c r="E1264" s="99"/>
      <c r="F1264" s="101"/>
      <c r="G1264" s="101"/>
      <c r="H1264" s="102"/>
      <c r="I1264" s="102"/>
      <c r="J1264" s="102"/>
      <c r="K1264" s="103"/>
      <c r="L1264" s="103"/>
    </row>
    <row r="1265" spans="1:12" s="104" customFormat="1" ht="12.75">
      <c r="A1265" s="97"/>
      <c r="B1265" s="98"/>
      <c r="C1265" s="99"/>
      <c r="D1265" s="100"/>
      <c r="E1265" s="99"/>
      <c r="F1265" s="101"/>
      <c r="G1265" s="101"/>
      <c r="H1265" s="102"/>
      <c r="I1265" s="102"/>
      <c r="J1265" s="102"/>
      <c r="K1265" s="103"/>
      <c r="L1265" s="103"/>
    </row>
    <row r="1266" spans="1:12" s="104" customFormat="1" ht="12.75">
      <c r="A1266" s="97"/>
      <c r="B1266" s="98"/>
      <c r="C1266" s="99"/>
      <c r="D1266" s="100"/>
      <c r="E1266" s="99"/>
      <c r="F1266" s="101"/>
      <c r="G1266" s="101"/>
      <c r="H1266" s="102"/>
      <c r="I1266" s="102"/>
      <c r="J1266" s="102"/>
      <c r="K1266" s="103"/>
      <c r="L1266" s="103"/>
    </row>
    <row r="1267" spans="1:12" s="104" customFormat="1" ht="12.75">
      <c r="A1267" s="97"/>
      <c r="B1267" s="98"/>
      <c r="C1267" s="99"/>
      <c r="D1267" s="100"/>
      <c r="E1267" s="99"/>
      <c r="F1267" s="101"/>
      <c r="G1267" s="101"/>
      <c r="H1267" s="102"/>
      <c r="I1267" s="102"/>
      <c r="J1267" s="102"/>
      <c r="K1267" s="103"/>
      <c r="L1267" s="103"/>
    </row>
    <row r="1268" spans="1:12" s="104" customFormat="1" ht="12.75">
      <c r="A1268" s="97"/>
      <c r="B1268" s="98"/>
      <c r="C1268" s="99"/>
      <c r="D1268" s="100"/>
      <c r="E1268" s="99"/>
      <c r="F1268" s="101"/>
      <c r="G1268" s="101"/>
      <c r="H1268" s="102"/>
      <c r="I1268" s="102"/>
      <c r="J1268" s="102"/>
      <c r="K1268" s="103"/>
      <c r="L1268" s="103"/>
    </row>
    <row r="1269" spans="1:12" s="104" customFormat="1" ht="12.75">
      <c r="A1269" s="97"/>
      <c r="B1269" s="98"/>
      <c r="C1269" s="99"/>
      <c r="D1269" s="100"/>
      <c r="E1269" s="99"/>
      <c r="F1269" s="101"/>
      <c r="G1269" s="101"/>
      <c r="H1269" s="102"/>
      <c r="I1269" s="102"/>
      <c r="J1269" s="102"/>
      <c r="K1269" s="103"/>
      <c r="L1269" s="103"/>
    </row>
    <row r="1270" spans="1:12" s="104" customFormat="1" ht="12.75">
      <c r="A1270" s="97"/>
      <c r="B1270" s="98"/>
      <c r="C1270" s="99"/>
      <c r="D1270" s="100"/>
      <c r="E1270" s="99"/>
      <c r="F1270" s="101"/>
      <c r="G1270" s="101"/>
      <c r="H1270" s="102"/>
      <c r="I1270" s="102"/>
      <c r="J1270" s="102"/>
      <c r="K1270" s="103"/>
      <c r="L1270" s="103"/>
    </row>
    <row r="1271" spans="1:12" s="104" customFormat="1" ht="12.75">
      <c r="A1271" s="97"/>
      <c r="B1271" s="98"/>
      <c r="C1271" s="99"/>
      <c r="D1271" s="100"/>
      <c r="E1271" s="99"/>
      <c r="F1271" s="101"/>
      <c r="G1271" s="101"/>
      <c r="H1271" s="102"/>
      <c r="I1271" s="102"/>
      <c r="J1271" s="102"/>
      <c r="K1271" s="103"/>
      <c r="L1271" s="103"/>
    </row>
    <row r="1272" spans="1:12" s="104" customFormat="1" ht="12.75">
      <c r="A1272" s="97"/>
      <c r="B1272" s="98"/>
      <c r="C1272" s="99"/>
      <c r="D1272" s="100"/>
      <c r="E1272" s="99"/>
      <c r="F1272" s="101"/>
      <c r="G1272" s="101"/>
      <c r="H1272" s="102"/>
      <c r="I1272" s="102"/>
      <c r="J1272" s="102"/>
      <c r="K1272" s="103"/>
      <c r="L1272" s="103"/>
    </row>
    <row r="1273" spans="1:12" s="104" customFormat="1" ht="12.75">
      <c r="A1273" s="97"/>
      <c r="B1273" s="98"/>
      <c r="C1273" s="99"/>
      <c r="D1273" s="100"/>
      <c r="E1273" s="99"/>
      <c r="F1273" s="101"/>
      <c r="G1273" s="101"/>
      <c r="H1273" s="102"/>
      <c r="I1273" s="102"/>
      <c r="J1273" s="102"/>
      <c r="K1273" s="103"/>
      <c r="L1273" s="103"/>
    </row>
    <row r="1274" spans="1:12" s="104" customFormat="1" ht="12.75">
      <c r="A1274" s="97"/>
      <c r="B1274" s="98"/>
      <c r="C1274" s="99"/>
      <c r="D1274" s="100"/>
      <c r="E1274" s="99"/>
      <c r="F1274" s="101"/>
      <c r="G1274" s="101"/>
      <c r="H1274" s="102"/>
      <c r="I1274" s="102"/>
      <c r="J1274" s="102"/>
      <c r="K1274" s="103"/>
      <c r="L1274" s="103"/>
    </row>
    <row r="1275" spans="1:12" s="104" customFormat="1" ht="12.75">
      <c r="A1275" s="97"/>
      <c r="B1275" s="98"/>
      <c r="C1275" s="99"/>
      <c r="D1275" s="100"/>
      <c r="E1275" s="99"/>
      <c r="F1275" s="101"/>
      <c r="G1275" s="101"/>
      <c r="H1275" s="102"/>
      <c r="I1275" s="102"/>
      <c r="J1275" s="102"/>
      <c r="K1275" s="103"/>
      <c r="L1275" s="103"/>
    </row>
    <row r="1276" spans="1:12" s="104" customFormat="1" ht="12.75">
      <c r="A1276" s="97"/>
      <c r="B1276" s="98"/>
      <c r="C1276" s="99"/>
      <c r="D1276" s="100"/>
      <c r="E1276" s="99"/>
      <c r="F1276" s="101"/>
      <c r="G1276" s="101"/>
      <c r="H1276" s="102"/>
      <c r="I1276" s="102"/>
      <c r="J1276" s="102"/>
      <c r="K1276" s="103"/>
      <c r="L1276" s="103"/>
    </row>
    <row r="1277" spans="1:12" s="104" customFormat="1" ht="12.75">
      <c r="A1277" s="97"/>
      <c r="B1277" s="98"/>
      <c r="C1277" s="99"/>
      <c r="D1277" s="100"/>
      <c r="E1277" s="99"/>
      <c r="F1277" s="101"/>
      <c r="G1277" s="101"/>
      <c r="H1277" s="102"/>
      <c r="I1277" s="102"/>
      <c r="J1277" s="102"/>
      <c r="K1277" s="103"/>
      <c r="L1277" s="103"/>
    </row>
    <row r="1278" spans="1:12" s="104" customFormat="1" ht="12.75">
      <c r="A1278" s="97"/>
      <c r="B1278" s="98"/>
      <c r="C1278" s="99"/>
      <c r="D1278" s="100"/>
      <c r="E1278" s="99"/>
      <c r="F1278" s="101"/>
      <c r="G1278" s="101"/>
      <c r="H1278" s="102"/>
      <c r="I1278" s="102"/>
      <c r="J1278" s="102"/>
      <c r="K1278" s="103"/>
      <c r="L1278" s="103"/>
    </row>
    <row r="1279" spans="1:12" s="104" customFormat="1" ht="12.75">
      <c r="A1279" s="97"/>
      <c r="B1279" s="98"/>
      <c r="C1279" s="99"/>
      <c r="D1279" s="100"/>
      <c r="E1279" s="99"/>
      <c r="F1279" s="101"/>
      <c r="G1279" s="101"/>
      <c r="H1279" s="102"/>
      <c r="I1279" s="102"/>
      <c r="J1279" s="102"/>
      <c r="K1279" s="103"/>
      <c r="L1279" s="103"/>
    </row>
    <row r="1280" spans="1:12" s="104" customFormat="1" ht="12.75">
      <c r="A1280" s="97"/>
      <c r="B1280" s="98"/>
      <c r="C1280" s="99"/>
      <c r="D1280" s="100"/>
      <c r="E1280" s="99"/>
      <c r="F1280" s="101"/>
      <c r="G1280" s="101"/>
      <c r="H1280" s="102"/>
      <c r="I1280" s="102"/>
      <c r="J1280" s="102"/>
      <c r="K1280" s="103"/>
      <c r="L1280" s="103"/>
    </row>
    <row r="1281" spans="1:12" s="104" customFormat="1" ht="12.75">
      <c r="A1281" s="97"/>
      <c r="B1281" s="98"/>
      <c r="C1281" s="99"/>
      <c r="D1281" s="100"/>
      <c r="E1281" s="99"/>
      <c r="F1281" s="101"/>
      <c r="G1281" s="101"/>
      <c r="H1281" s="102"/>
      <c r="I1281" s="102"/>
      <c r="J1281" s="102"/>
      <c r="K1281" s="103"/>
      <c r="L1281" s="103"/>
    </row>
    <row r="1282" spans="1:12" s="104" customFormat="1" ht="12.75">
      <c r="A1282" s="97"/>
      <c r="B1282" s="98"/>
      <c r="C1282" s="99"/>
      <c r="D1282" s="100"/>
      <c r="E1282" s="99"/>
      <c r="F1282" s="101"/>
      <c r="G1282" s="101"/>
      <c r="H1282" s="102"/>
      <c r="I1282" s="102"/>
      <c r="J1282" s="102"/>
      <c r="K1282" s="103"/>
      <c r="L1282" s="103"/>
    </row>
    <row r="1283" spans="1:12" s="104" customFormat="1" ht="12.75">
      <c r="A1283" s="97"/>
      <c r="B1283" s="98"/>
      <c r="C1283" s="99"/>
      <c r="D1283" s="100"/>
      <c r="E1283" s="99"/>
      <c r="F1283" s="101"/>
      <c r="G1283" s="101"/>
      <c r="H1283" s="102"/>
      <c r="I1283" s="102"/>
      <c r="J1283" s="102"/>
      <c r="K1283" s="103"/>
      <c r="L1283" s="103"/>
    </row>
    <row r="1284" spans="1:12" s="104" customFormat="1" ht="12.75">
      <c r="A1284" s="97"/>
      <c r="B1284" s="98"/>
      <c r="C1284" s="99"/>
      <c r="D1284" s="100"/>
      <c r="E1284" s="99"/>
      <c r="F1284" s="101"/>
      <c r="G1284" s="101"/>
      <c r="H1284" s="102"/>
      <c r="I1284" s="102"/>
      <c r="J1284" s="102"/>
      <c r="K1284" s="103"/>
      <c r="L1284" s="103"/>
    </row>
    <row r="1285" spans="1:12" s="104" customFormat="1" ht="12.75">
      <c r="A1285" s="97"/>
      <c r="B1285" s="98"/>
      <c r="C1285" s="99"/>
      <c r="D1285" s="100"/>
      <c r="E1285" s="99"/>
      <c r="F1285" s="101"/>
      <c r="G1285" s="101"/>
      <c r="H1285" s="102"/>
      <c r="I1285" s="102"/>
      <c r="J1285" s="102"/>
      <c r="K1285" s="103"/>
      <c r="L1285" s="103"/>
    </row>
    <row r="1286" spans="1:12" s="104" customFormat="1" ht="12.75">
      <c r="A1286" s="97"/>
      <c r="B1286" s="98"/>
      <c r="C1286" s="99"/>
      <c r="D1286" s="100"/>
      <c r="E1286" s="99"/>
      <c r="F1286" s="101"/>
      <c r="G1286" s="101"/>
      <c r="H1286" s="102"/>
      <c r="I1286" s="102"/>
      <c r="J1286" s="102"/>
      <c r="K1286" s="103"/>
      <c r="L1286" s="103"/>
    </row>
    <row r="1287" spans="1:12" s="104" customFormat="1" ht="12.75">
      <c r="A1287" s="97"/>
      <c r="B1287" s="98"/>
      <c r="C1287" s="99"/>
      <c r="D1287" s="100"/>
      <c r="E1287" s="99"/>
      <c r="F1287" s="101"/>
      <c r="G1287" s="101"/>
      <c r="H1287" s="102"/>
      <c r="I1287" s="102"/>
      <c r="J1287" s="102"/>
      <c r="K1287" s="103"/>
      <c r="L1287" s="103"/>
    </row>
    <row r="1288" spans="1:12" s="104" customFormat="1" ht="12.75">
      <c r="A1288" s="97"/>
      <c r="B1288" s="98"/>
      <c r="C1288" s="99"/>
      <c r="D1288" s="100"/>
      <c r="E1288" s="99"/>
      <c r="F1288" s="101"/>
      <c r="G1288" s="101"/>
      <c r="H1288" s="102"/>
      <c r="I1288" s="102"/>
      <c r="J1288" s="102"/>
      <c r="K1288" s="103"/>
      <c r="L1288" s="103"/>
    </row>
    <row r="1289" spans="1:12" s="104" customFormat="1" ht="12.75">
      <c r="A1289" s="97"/>
      <c r="B1289" s="98"/>
      <c r="C1289" s="99"/>
      <c r="D1289" s="100"/>
      <c r="E1289" s="99"/>
      <c r="F1289" s="101"/>
      <c r="G1289" s="101"/>
      <c r="H1289" s="102"/>
      <c r="I1289" s="102"/>
      <c r="J1289" s="102"/>
      <c r="K1289" s="103"/>
      <c r="L1289" s="103"/>
    </row>
    <row r="1290" spans="1:12" s="104" customFormat="1" ht="12.75">
      <c r="A1290" s="97"/>
      <c r="B1290" s="98"/>
      <c r="C1290" s="99"/>
      <c r="D1290" s="100"/>
      <c r="E1290" s="99"/>
      <c r="F1290" s="101"/>
      <c r="G1290" s="101"/>
      <c r="H1290" s="102"/>
      <c r="I1290" s="102"/>
      <c r="J1290" s="102"/>
      <c r="K1290" s="103"/>
      <c r="L1290" s="103"/>
    </row>
    <row r="1291" spans="1:12" s="104" customFormat="1" ht="12.75">
      <c r="A1291" s="97"/>
      <c r="B1291" s="98"/>
      <c r="C1291" s="99"/>
      <c r="D1291" s="100"/>
      <c r="E1291" s="99"/>
      <c r="F1291" s="101"/>
      <c r="G1291" s="101"/>
      <c r="H1291" s="102"/>
      <c r="I1291" s="102"/>
      <c r="J1291" s="102"/>
      <c r="K1291" s="103"/>
      <c r="L1291" s="103"/>
    </row>
    <row r="1292" spans="1:12" s="104" customFormat="1" ht="12.75">
      <c r="A1292" s="97"/>
      <c r="B1292" s="98"/>
      <c r="C1292" s="99"/>
      <c r="D1292" s="100"/>
      <c r="E1292" s="99"/>
      <c r="F1292" s="101"/>
      <c r="G1292" s="101"/>
      <c r="H1292" s="102"/>
      <c r="I1292" s="102"/>
      <c r="J1292" s="102"/>
      <c r="K1292" s="103"/>
      <c r="L1292" s="103"/>
    </row>
    <row r="1293" spans="1:12" s="104" customFormat="1" ht="12.75">
      <c r="A1293" s="97"/>
      <c r="B1293" s="98"/>
      <c r="C1293" s="99"/>
      <c r="D1293" s="100"/>
      <c r="E1293" s="99"/>
      <c r="F1293" s="101"/>
      <c r="G1293" s="101"/>
      <c r="H1293" s="102"/>
      <c r="I1293" s="102"/>
      <c r="J1293" s="102"/>
      <c r="K1293" s="103"/>
      <c r="L1293" s="103"/>
    </row>
    <row r="1294" spans="1:12" s="104" customFormat="1" ht="12.75">
      <c r="A1294" s="97"/>
      <c r="B1294" s="98"/>
      <c r="C1294" s="99"/>
      <c r="D1294" s="100"/>
      <c r="E1294" s="99"/>
      <c r="F1294" s="101"/>
      <c r="G1294" s="101"/>
      <c r="H1294" s="102"/>
      <c r="I1294" s="102"/>
      <c r="J1294" s="102"/>
      <c r="K1294" s="103"/>
      <c r="L1294" s="103"/>
    </row>
    <row r="1295" spans="1:12" s="104" customFormat="1" ht="12.75">
      <c r="A1295" s="97"/>
      <c r="B1295" s="98"/>
      <c r="C1295" s="99"/>
      <c r="D1295" s="100"/>
      <c r="E1295" s="99"/>
      <c r="F1295" s="101"/>
      <c r="G1295" s="101"/>
      <c r="H1295" s="102"/>
      <c r="I1295" s="102"/>
      <c r="J1295" s="102"/>
      <c r="K1295" s="103"/>
      <c r="L1295" s="103"/>
    </row>
    <row r="1296" spans="1:12" s="104" customFormat="1" ht="12.75">
      <c r="A1296" s="97"/>
      <c r="B1296" s="98"/>
      <c r="C1296" s="99"/>
      <c r="D1296" s="100"/>
      <c r="E1296" s="99"/>
      <c r="F1296" s="101"/>
      <c r="G1296" s="101"/>
      <c r="H1296" s="102"/>
      <c r="I1296" s="102"/>
      <c r="J1296" s="102"/>
      <c r="K1296" s="103"/>
      <c r="L1296" s="103"/>
    </row>
    <row r="1297" spans="1:12" s="104" customFormat="1" ht="12.75">
      <c r="A1297" s="97"/>
      <c r="B1297" s="98"/>
      <c r="C1297" s="99"/>
      <c r="D1297" s="100"/>
      <c r="E1297" s="99"/>
      <c r="F1297" s="101"/>
      <c r="G1297" s="101"/>
      <c r="H1297" s="102"/>
      <c r="I1297" s="102"/>
      <c r="J1297" s="102"/>
      <c r="K1297" s="103"/>
      <c r="L1297" s="103"/>
    </row>
    <row r="1298" spans="1:12" s="104" customFormat="1" ht="12.75">
      <c r="A1298" s="97"/>
      <c r="B1298" s="98"/>
      <c r="C1298" s="99"/>
      <c r="D1298" s="100"/>
      <c r="E1298" s="99"/>
      <c r="F1298" s="101"/>
      <c r="G1298" s="101"/>
      <c r="H1298" s="102"/>
      <c r="I1298" s="102"/>
      <c r="J1298" s="102"/>
      <c r="K1298" s="103"/>
      <c r="L1298" s="103"/>
    </row>
    <row r="1299" spans="1:12" s="104" customFormat="1" ht="12.75">
      <c r="A1299" s="97"/>
      <c r="B1299" s="98"/>
      <c r="C1299" s="99"/>
      <c r="D1299" s="100"/>
      <c r="E1299" s="99"/>
      <c r="F1299" s="101"/>
      <c r="G1299" s="101"/>
      <c r="H1299" s="102"/>
      <c r="I1299" s="102"/>
      <c r="J1299" s="102"/>
      <c r="K1299" s="103"/>
      <c r="L1299" s="103"/>
    </row>
    <row r="1300" spans="1:12" s="104" customFormat="1" ht="12.75">
      <c r="A1300" s="97"/>
      <c r="B1300" s="98"/>
      <c r="C1300" s="99"/>
      <c r="D1300" s="100"/>
      <c r="E1300" s="99"/>
      <c r="F1300" s="101"/>
      <c r="G1300" s="101"/>
      <c r="H1300" s="102"/>
      <c r="I1300" s="102"/>
      <c r="J1300" s="102"/>
      <c r="K1300" s="103"/>
      <c r="L1300" s="103"/>
    </row>
    <row r="1301" spans="1:12" s="104" customFormat="1" ht="12.75">
      <c r="A1301" s="97"/>
      <c r="B1301" s="98"/>
      <c r="C1301" s="99"/>
      <c r="D1301" s="100"/>
      <c r="E1301" s="99"/>
      <c r="F1301" s="101"/>
      <c r="G1301" s="101"/>
      <c r="H1301" s="102"/>
      <c r="I1301" s="102"/>
      <c r="J1301" s="102"/>
      <c r="K1301" s="103"/>
      <c r="L1301" s="103"/>
    </row>
    <row r="1302" spans="1:12" s="104" customFormat="1" ht="12.75">
      <c r="A1302" s="97"/>
      <c r="B1302" s="98"/>
      <c r="C1302" s="99"/>
      <c r="D1302" s="100"/>
      <c r="E1302" s="99"/>
      <c r="F1302" s="101"/>
      <c r="G1302" s="101"/>
      <c r="H1302" s="102"/>
      <c r="I1302" s="102"/>
      <c r="J1302" s="102"/>
      <c r="K1302" s="103"/>
      <c r="L1302" s="103"/>
    </row>
    <row r="1303" spans="1:12" s="104" customFormat="1" ht="12.75">
      <c r="A1303" s="97"/>
      <c r="B1303" s="98"/>
      <c r="C1303" s="99"/>
      <c r="D1303" s="100"/>
      <c r="E1303" s="99"/>
      <c r="F1303" s="101"/>
      <c r="G1303" s="101"/>
      <c r="H1303" s="102"/>
      <c r="I1303" s="102"/>
      <c r="J1303" s="102"/>
      <c r="K1303" s="103"/>
      <c r="L1303" s="103"/>
    </row>
    <row r="1304" spans="1:12" s="104" customFormat="1" ht="12.75">
      <c r="A1304" s="97"/>
      <c r="B1304" s="98"/>
      <c r="C1304" s="99"/>
      <c r="D1304" s="100"/>
      <c r="E1304" s="99"/>
      <c r="F1304" s="101"/>
      <c r="G1304" s="101"/>
      <c r="H1304" s="102"/>
      <c r="I1304" s="102"/>
      <c r="J1304" s="102"/>
      <c r="K1304" s="103"/>
      <c r="L1304" s="103"/>
    </row>
    <row r="1305" spans="1:12" s="104" customFormat="1" ht="12.75">
      <c r="A1305" s="97"/>
      <c r="B1305" s="98"/>
      <c r="C1305" s="99"/>
      <c r="D1305" s="100"/>
      <c r="E1305" s="99"/>
      <c r="F1305" s="101"/>
      <c r="G1305" s="101"/>
      <c r="H1305" s="102"/>
      <c r="I1305" s="102"/>
      <c r="J1305" s="102"/>
      <c r="K1305" s="103"/>
      <c r="L1305" s="103"/>
    </row>
    <row r="1306" spans="1:12" s="104" customFormat="1" ht="12.75">
      <c r="A1306" s="97"/>
      <c r="B1306" s="98"/>
      <c r="C1306" s="99"/>
      <c r="D1306" s="100"/>
      <c r="E1306" s="99"/>
      <c r="F1306" s="101"/>
      <c r="G1306" s="101"/>
      <c r="H1306" s="102"/>
      <c r="I1306" s="102"/>
      <c r="J1306" s="102"/>
      <c r="K1306" s="103"/>
      <c r="L1306" s="103"/>
    </row>
    <row r="1307" spans="1:12" s="104" customFormat="1" ht="12.75">
      <c r="A1307" s="97"/>
      <c r="B1307" s="98"/>
      <c r="C1307" s="99"/>
      <c r="D1307" s="100"/>
      <c r="E1307" s="99"/>
      <c r="F1307" s="101"/>
      <c r="G1307" s="101"/>
      <c r="H1307" s="102"/>
      <c r="I1307" s="102"/>
      <c r="J1307" s="102"/>
      <c r="K1307" s="103"/>
      <c r="L1307" s="103"/>
    </row>
    <row r="1308" spans="1:12" s="104" customFormat="1" ht="12.75">
      <c r="A1308" s="97"/>
      <c r="B1308" s="98"/>
      <c r="C1308" s="99"/>
      <c r="D1308" s="100"/>
      <c r="E1308" s="99"/>
      <c r="F1308" s="101"/>
      <c r="G1308" s="101"/>
      <c r="H1308" s="102"/>
      <c r="I1308" s="102"/>
      <c r="J1308" s="102"/>
      <c r="K1308" s="103"/>
      <c r="L1308" s="103"/>
    </row>
    <row r="1309" spans="1:12" s="104" customFormat="1" ht="12.75">
      <c r="A1309" s="97"/>
      <c r="B1309" s="98"/>
      <c r="C1309" s="99"/>
      <c r="D1309" s="100"/>
      <c r="E1309" s="99"/>
      <c r="F1309" s="101"/>
      <c r="G1309" s="101"/>
      <c r="H1309" s="102"/>
      <c r="I1309" s="102"/>
      <c r="J1309" s="102"/>
      <c r="K1309" s="103"/>
      <c r="L1309" s="103"/>
    </row>
    <row r="1310" spans="1:12" s="104" customFormat="1" ht="12.75">
      <c r="A1310" s="97"/>
      <c r="B1310" s="98"/>
      <c r="C1310" s="99"/>
      <c r="D1310" s="100"/>
      <c r="E1310" s="99"/>
      <c r="F1310" s="101"/>
      <c r="G1310" s="101"/>
      <c r="H1310" s="102"/>
      <c r="I1310" s="102"/>
      <c r="J1310" s="102"/>
      <c r="K1310" s="103"/>
      <c r="L1310" s="103"/>
    </row>
    <row r="1311" spans="1:12" s="104" customFormat="1" ht="12.75">
      <c r="A1311" s="97"/>
      <c r="B1311" s="98"/>
      <c r="C1311" s="99"/>
      <c r="D1311" s="100"/>
      <c r="E1311" s="99"/>
      <c r="F1311" s="101"/>
      <c r="G1311" s="101"/>
      <c r="H1311" s="102"/>
      <c r="I1311" s="102"/>
      <c r="J1311" s="102"/>
      <c r="K1311" s="103"/>
      <c r="L1311" s="103"/>
    </row>
    <row r="1312" spans="1:12" s="104" customFormat="1" ht="12.75">
      <c r="A1312" s="97"/>
      <c r="B1312" s="98"/>
      <c r="C1312" s="99"/>
      <c r="D1312" s="100"/>
      <c r="E1312" s="99"/>
      <c r="F1312" s="101"/>
      <c r="G1312" s="101"/>
      <c r="H1312" s="102"/>
      <c r="I1312" s="102"/>
      <c r="J1312" s="102"/>
      <c r="K1312" s="103"/>
      <c r="L1312" s="103"/>
    </row>
    <row r="1313" spans="1:12" s="104" customFormat="1" ht="12.75">
      <c r="A1313" s="97"/>
      <c r="B1313" s="98"/>
      <c r="C1313" s="99"/>
      <c r="D1313" s="100"/>
      <c r="E1313" s="99"/>
      <c r="F1313" s="101"/>
      <c r="G1313" s="101"/>
      <c r="H1313" s="102"/>
      <c r="I1313" s="102"/>
      <c r="J1313" s="102"/>
      <c r="K1313" s="103"/>
      <c r="L1313" s="103"/>
    </row>
    <row r="1314" spans="1:12" s="104" customFormat="1" ht="12.75">
      <c r="A1314" s="97"/>
      <c r="B1314" s="98"/>
      <c r="C1314" s="99"/>
      <c r="D1314" s="100"/>
      <c r="E1314" s="99"/>
      <c r="F1314" s="101"/>
      <c r="G1314" s="101"/>
      <c r="H1314" s="102"/>
      <c r="I1314" s="102"/>
      <c r="J1314" s="102"/>
      <c r="K1314" s="103"/>
      <c r="L1314" s="103"/>
    </row>
    <row r="1315" spans="1:12" s="104" customFormat="1" ht="12.75">
      <c r="A1315" s="97"/>
      <c r="B1315" s="98"/>
      <c r="C1315" s="99"/>
      <c r="D1315" s="100"/>
      <c r="E1315" s="99"/>
      <c r="F1315" s="101"/>
      <c r="G1315" s="101"/>
      <c r="H1315" s="102"/>
      <c r="I1315" s="102"/>
      <c r="J1315" s="102"/>
      <c r="K1315" s="103"/>
      <c r="L1315" s="103"/>
    </row>
    <row r="1316" spans="1:12" s="104" customFormat="1" ht="12.75">
      <c r="A1316" s="97"/>
      <c r="B1316" s="98"/>
      <c r="C1316" s="99"/>
      <c r="D1316" s="100"/>
      <c r="E1316" s="99"/>
      <c r="F1316" s="101"/>
      <c r="G1316" s="101"/>
      <c r="H1316" s="102"/>
      <c r="I1316" s="102"/>
      <c r="J1316" s="102"/>
      <c r="K1316" s="103"/>
      <c r="L1316" s="103"/>
    </row>
    <row r="1317" spans="1:12" s="104" customFormat="1" ht="12.75">
      <c r="A1317" s="97"/>
      <c r="B1317" s="98"/>
      <c r="C1317" s="99"/>
      <c r="D1317" s="100"/>
      <c r="E1317" s="99"/>
      <c r="F1317" s="101"/>
      <c r="G1317" s="101"/>
      <c r="H1317" s="102"/>
      <c r="I1317" s="102"/>
      <c r="J1317" s="102"/>
      <c r="K1317" s="103"/>
      <c r="L1317" s="103"/>
    </row>
    <row r="1318" spans="1:12" s="104" customFormat="1" ht="12.75">
      <c r="A1318" s="97"/>
      <c r="B1318" s="98"/>
      <c r="C1318" s="99"/>
      <c r="D1318" s="100"/>
      <c r="E1318" s="99"/>
      <c r="F1318" s="101"/>
      <c r="G1318" s="101"/>
      <c r="H1318" s="102"/>
      <c r="I1318" s="102"/>
      <c r="J1318" s="102"/>
      <c r="K1318" s="103"/>
      <c r="L1318" s="103"/>
    </row>
    <row r="1319" spans="1:12" s="104" customFormat="1" ht="12.75">
      <c r="A1319" s="97"/>
      <c r="B1319" s="98"/>
      <c r="C1319" s="99"/>
      <c r="D1319" s="100"/>
      <c r="E1319" s="99"/>
      <c r="F1319" s="101"/>
      <c r="G1319" s="101"/>
      <c r="H1319" s="102"/>
      <c r="I1319" s="102"/>
      <c r="J1319" s="102"/>
      <c r="K1319" s="103"/>
      <c r="L1319" s="103"/>
    </row>
    <row r="1320" spans="1:12" s="104" customFormat="1" ht="12.75">
      <c r="A1320" s="97"/>
      <c r="B1320" s="98"/>
      <c r="C1320" s="99"/>
      <c r="D1320" s="100"/>
      <c r="E1320" s="99"/>
      <c r="F1320" s="101"/>
      <c r="G1320" s="101"/>
      <c r="H1320" s="102"/>
      <c r="I1320" s="102"/>
      <c r="J1320" s="102"/>
      <c r="K1320" s="103"/>
      <c r="L1320" s="103"/>
    </row>
    <row r="1321" spans="1:12" s="104" customFormat="1" ht="12.75">
      <c r="A1321" s="97"/>
      <c r="B1321" s="98"/>
      <c r="C1321" s="99"/>
      <c r="D1321" s="100"/>
      <c r="E1321" s="99"/>
      <c r="F1321" s="101"/>
      <c r="G1321" s="101"/>
      <c r="H1321" s="102"/>
      <c r="I1321" s="102"/>
      <c r="J1321" s="102"/>
      <c r="K1321" s="103"/>
      <c r="L1321" s="103"/>
    </row>
    <row r="1322" spans="1:12" s="104" customFormat="1" ht="12.75">
      <c r="A1322" s="97"/>
      <c r="B1322" s="98"/>
      <c r="C1322" s="99"/>
      <c r="D1322" s="100"/>
      <c r="E1322" s="99"/>
      <c r="F1322" s="101"/>
      <c r="G1322" s="101"/>
      <c r="H1322" s="102"/>
      <c r="I1322" s="102"/>
      <c r="J1322" s="102"/>
      <c r="K1322" s="103"/>
      <c r="L1322" s="103"/>
    </row>
    <row r="1323" spans="1:12" s="104" customFormat="1" ht="12.75">
      <c r="A1323" s="97"/>
      <c r="B1323" s="98"/>
      <c r="C1323" s="99"/>
      <c r="D1323" s="100"/>
      <c r="E1323" s="99"/>
      <c r="F1323" s="101"/>
      <c r="G1323" s="101"/>
      <c r="H1323" s="102"/>
      <c r="I1323" s="102"/>
      <c r="J1323" s="102"/>
      <c r="K1323" s="103"/>
      <c r="L1323" s="103"/>
    </row>
    <row r="1324" spans="1:12" s="104" customFormat="1" ht="12.75">
      <c r="A1324" s="97"/>
      <c r="B1324" s="98"/>
      <c r="C1324" s="99"/>
      <c r="D1324" s="100"/>
      <c r="E1324" s="99"/>
      <c r="F1324" s="101"/>
      <c r="G1324" s="101"/>
      <c r="H1324" s="102"/>
      <c r="I1324" s="102"/>
      <c r="J1324" s="102"/>
      <c r="K1324" s="103"/>
      <c r="L1324" s="103"/>
    </row>
    <row r="1325" spans="1:12" s="104" customFormat="1" ht="12.75">
      <c r="A1325" s="97"/>
      <c r="B1325" s="98"/>
      <c r="C1325" s="99"/>
      <c r="D1325" s="100"/>
      <c r="E1325" s="99"/>
      <c r="F1325" s="101"/>
      <c r="G1325" s="101"/>
      <c r="H1325" s="102"/>
      <c r="I1325" s="102"/>
      <c r="J1325" s="102"/>
      <c r="K1325" s="103"/>
      <c r="L1325" s="103"/>
    </row>
    <row r="1326" spans="1:12" s="104" customFormat="1" ht="12.75">
      <c r="A1326" s="97"/>
      <c r="B1326" s="98"/>
      <c r="C1326" s="99"/>
      <c r="D1326" s="100"/>
      <c r="E1326" s="99"/>
      <c r="F1326" s="101"/>
      <c r="G1326" s="101"/>
      <c r="H1326" s="102"/>
      <c r="I1326" s="102"/>
      <c r="J1326" s="102"/>
      <c r="K1326" s="103"/>
      <c r="L1326" s="103"/>
    </row>
    <row r="1327" spans="1:12" s="104" customFormat="1" ht="12.75">
      <c r="A1327" s="97"/>
      <c r="B1327" s="98"/>
      <c r="C1327" s="99"/>
      <c r="D1327" s="100"/>
      <c r="E1327" s="99"/>
      <c r="F1327" s="101"/>
      <c r="G1327" s="101"/>
      <c r="H1327" s="102"/>
      <c r="I1327" s="102"/>
      <c r="J1327" s="102"/>
      <c r="K1327" s="103"/>
      <c r="L1327" s="103"/>
    </row>
    <row r="1328" spans="1:12" s="104" customFormat="1" ht="12.75">
      <c r="A1328" s="97"/>
      <c r="B1328" s="98"/>
      <c r="C1328" s="99"/>
      <c r="D1328" s="100"/>
      <c r="E1328" s="99"/>
      <c r="F1328" s="101"/>
      <c r="G1328" s="101"/>
      <c r="H1328" s="102"/>
      <c r="I1328" s="102"/>
      <c r="J1328" s="102"/>
      <c r="K1328" s="103"/>
      <c r="L1328" s="103"/>
    </row>
    <row r="1329" spans="1:12" s="104" customFormat="1" ht="12.75">
      <c r="A1329" s="97"/>
      <c r="B1329" s="98"/>
      <c r="C1329" s="99"/>
      <c r="D1329" s="100"/>
      <c r="E1329" s="99"/>
      <c r="F1329" s="101"/>
      <c r="G1329" s="101"/>
      <c r="H1329" s="102"/>
      <c r="I1329" s="102"/>
      <c r="J1329" s="102"/>
      <c r="K1329" s="103"/>
      <c r="L1329" s="103"/>
    </row>
    <row r="1330" spans="1:12" s="104" customFormat="1" ht="12.75">
      <c r="A1330" s="97"/>
      <c r="B1330" s="98"/>
      <c r="C1330" s="99"/>
      <c r="D1330" s="100"/>
      <c r="E1330" s="99"/>
      <c r="F1330" s="101"/>
      <c r="G1330" s="101"/>
      <c r="H1330" s="102"/>
      <c r="I1330" s="102"/>
      <c r="J1330" s="102"/>
      <c r="K1330" s="103"/>
      <c r="L1330" s="103"/>
    </row>
    <row r="1331" spans="1:12" s="104" customFormat="1" ht="12.75">
      <c r="A1331" s="97"/>
      <c r="B1331" s="98"/>
      <c r="C1331" s="99"/>
      <c r="D1331" s="100"/>
      <c r="E1331" s="99"/>
      <c r="F1331" s="101"/>
      <c r="G1331" s="101"/>
      <c r="H1331" s="102"/>
      <c r="I1331" s="102"/>
      <c r="J1331" s="102"/>
      <c r="K1331" s="103"/>
      <c r="L1331" s="103"/>
    </row>
    <row r="1332" spans="1:12" s="104" customFormat="1" ht="12.75">
      <c r="A1332" s="97"/>
      <c r="B1332" s="98"/>
      <c r="C1332" s="99"/>
      <c r="D1332" s="100"/>
      <c r="E1332" s="99"/>
      <c r="F1332" s="101"/>
      <c r="G1332" s="101"/>
      <c r="H1332" s="102"/>
      <c r="I1332" s="102"/>
      <c r="J1332" s="102"/>
      <c r="K1332" s="103"/>
      <c r="L1332" s="103"/>
    </row>
    <row r="1333" spans="1:12" s="104" customFormat="1" ht="12.75">
      <c r="A1333" s="97"/>
      <c r="B1333" s="98"/>
      <c r="C1333" s="99"/>
      <c r="D1333" s="100"/>
      <c r="E1333" s="99"/>
      <c r="F1333" s="101"/>
      <c r="G1333" s="101"/>
      <c r="H1333" s="102"/>
      <c r="I1333" s="102"/>
      <c r="J1333" s="102"/>
      <c r="K1333" s="103"/>
      <c r="L1333" s="103"/>
    </row>
    <row r="1334" spans="1:12" s="104" customFormat="1" ht="12.75">
      <c r="A1334" s="97"/>
      <c r="B1334" s="98"/>
      <c r="C1334" s="99"/>
      <c r="D1334" s="100"/>
      <c r="E1334" s="99"/>
      <c r="F1334" s="101"/>
      <c r="G1334" s="101"/>
      <c r="H1334" s="102"/>
      <c r="I1334" s="102"/>
      <c r="J1334" s="102"/>
      <c r="K1334" s="103"/>
      <c r="L1334" s="103"/>
    </row>
    <row r="1335" spans="1:12" s="104" customFormat="1" ht="12.75">
      <c r="A1335" s="97"/>
      <c r="B1335" s="98"/>
      <c r="C1335" s="99"/>
      <c r="D1335" s="100"/>
      <c r="E1335" s="99"/>
      <c r="F1335" s="101"/>
      <c r="G1335" s="101"/>
      <c r="H1335" s="102"/>
      <c r="I1335" s="102"/>
      <c r="J1335" s="102"/>
      <c r="K1335" s="103"/>
      <c r="L1335" s="103"/>
    </row>
    <row r="1336" spans="1:12" s="104" customFormat="1" ht="12.75">
      <c r="A1336" s="97"/>
      <c r="B1336" s="98"/>
      <c r="C1336" s="99"/>
      <c r="D1336" s="100"/>
      <c r="E1336" s="99"/>
      <c r="F1336" s="101"/>
      <c r="G1336" s="101"/>
      <c r="H1336" s="102"/>
      <c r="I1336" s="102"/>
      <c r="J1336" s="102"/>
      <c r="K1336" s="103"/>
      <c r="L1336" s="103"/>
    </row>
    <row r="1337" spans="1:12" s="104" customFormat="1" ht="12.75">
      <c r="A1337" s="97"/>
      <c r="B1337" s="98"/>
      <c r="C1337" s="99"/>
      <c r="D1337" s="100"/>
      <c r="E1337" s="99"/>
      <c r="F1337" s="101"/>
      <c r="G1337" s="101"/>
      <c r="H1337" s="102"/>
      <c r="I1337" s="102"/>
      <c r="J1337" s="102"/>
      <c r="K1337" s="103"/>
      <c r="L1337" s="103"/>
    </row>
    <row r="1338" spans="1:12" s="104" customFormat="1" ht="12.75">
      <c r="A1338" s="97"/>
      <c r="B1338" s="98"/>
      <c r="C1338" s="99"/>
      <c r="D1338" s="100"/>
      <c r="E1338" s="99"/>
      <c r="F1338" s="101"/>
      <c r="G1338" s="101"/>
      <c r="H1338" s="102"/>
      <c r="I1338" s="102"/>
      <c r="J1338" s="102"/>
      <c r="K1338" s="103"/>
      <c r="L1338" s="103"/>
    </row>
    <row r="1339" spans="1:12" s="104" customFormat="1" ht="12.75">
      <c r="A1339" s="97"/>
      <c r="B1339" s="98"/>
      <c r="C1339" s="99"/>
      <c r="D1339" s="100"/>
      <c r="E1339" s="99"/>
      <c r="F1339" s="101"/>
      <c r="G1339" s="101"/>
      <c r="H1339" s="102"/>
      <c r="I1339" s="102"/>
      <c r="J1339" s="102"/>
      <c r="K1339" s="103"/>
      <c r="L1339" s="103"/>
    </row>
    <row r="1340" spans="1:12" s="104" customFormat="1" ht="12.75">
      <c r="A1340" s="97"/>
      <c r="B1340" s="98"/>
      <c r="C1340" s="99"/>
      <c r="D1340" s="100"/>
      <c r="E1340" s="99"/>
      <c r="F1340" s="101"/>
      <c r="G1340" s="101"/>
      <c r="H1340" s="102"/>
      <c r="I1340" s="102"/>
      <c r="J1340" s="102"/>
      <c r="K1340" s="103"/>
      <c r="L1340" s="103"/>
    </row>
    <row r="1341" spans="1:12" s="104" customFormat="1" ht="12.75">
      <c r="A1341" s="97"/>
      <c r="B1341" s="98"/>
      <c r="C1341" s="99"/>
      <c r="D1341" s="100"/>
      <c r="E1341" s="99"/>
      <c r="F1341" s="101"/>
      <c r="G1341" s="101"/>
      <c r="H1341" s="102"/>
      <c r="I1341" s="102"/>
      <c r="J1341" s="102"/>
      <c r="K1341" s="103"/>
      <c r="L1341" s="103"/>
    </row>
    <row r="1342" spans="1:12" s="104" customFormat="1" ht="12.75">
      <c r="A1342" s="97"/>
      <c r="B1342" s="98"/>
      <c r="C1342" s="99"/>
      <c r="D1342" s="100"/>
      <c r="E1342" s="99"/>
      <c r="F1342" s="101"/>
      <c r="G1342" s="101"/>
      <c r="H1342" s="102"/>
      <c r="I1342" s="102"/>
      <c r="J1342" s="102"/>
      <c r="K1342" s="103"/>
      <c r="L1342" s="103"/>
    </row>
    <row r="1343" spans="1:12" s="104" customFormat="1" ht="12.75">
      <c r="A1343" s="97"/>
      <c r="B1343" s="98"/>
      <c r="C1343" s="99"/>
      <c r="D1343" s="100"/>
      <c r="E1343" s="99"/>
      <c r="F1343" s="101"/>
      <c r="G1343" s="101"/>
      <c r="H1343" s="102"/>
      <c r="I1343" s="102"/>
      <c r="J1343" s="102"/>
      <c r="K1343" s="103"/>
      <c r="L1343" s="103"/>
    </row>
    <row r="1344" spans="1:12" s="104" customFormat="1" ht="12.75">
      <c r="A1344" s="97"/>
      <c r="B1344" s="98"/>
      <c r="C1344" s="99"/>
      <c r="D1344" s="100"/>
      <c r="E1344" s="99"/>
      <c r="F1344" s="101"/>
      <c r="G1344" s="101"/>
      <c r="H1344" s="102"/>
      <c r="I1344" s="102"/>
      <c r="J1344" s="102"/>
      <c r="K1344" s="103"/>
      <c r="L1344" s="103"/>
    </row>
    <row r="1345" spans="1:12" s="104" customFormat="1" ht="12.75">
      <c r="A1345" s="97"/>
      <c r="B1345" s="98"/>
      <c r="C1345" s="99"/>
      <c r="D1345" s="100"/>
      <c r="E1345" s="99"/>
      <c r="F1345" s="101"/>
      <c r="G1345" s="101"/>
      <c r="H1345" s="102"/>
      <c r="I1345" s="102"/>
      <c r="J1345" s="102"/>
      <c r="K1345" s="103"/>
      <c r="L1345" s="103"/>
    </row>
    <row r="1346" spans="1:12" s="104" customFormat="1" ht="12.75">
      <c r="A1346" s="97"/>
      <c r="B1346" s="98"/>
      <c r="C1346" s="99"/>
      <c r="D1346" s="100"/>
      <c r="E1346" s="99"/>
      <c r="F1346" s="101"/>
      <c r="G1346" s="101"/>
      <c r="H1346" s="102"/>
      <c r="I1346" s="102"/>
      <c r="J1346" s="102"/>
      <c r="K1346" s="103"/>
      <c r="L1346" s="103"/>
    </row>
    <row r="1347" spans="1:12" s="104" customFormat="1" ht="12.75">
      <c r="A1347" s="97"/>
      <c r="B1347" s="98"/>
      <c r="C1347" s="99"/>
      <c r="D1347" s="100"/>
      <c r="E1347" s="99"/>
      <c r="F1347" s="101"/>
      <c r="G1347" s="101"/>
      <c r="H1347" s="102"/>
      <c r="I1347" s="102"/>
      <c r="J1347" s="102"/>
      <c r="K1347" s="103"/>
      <c r="L1347" s="103"/>
    </row>
    <row r="1348" spans="1:12" s="104" customFormat="1" ht="12.75">
      <c r="A1348" s="97"/>
      <c r="B1348" s="98"/>
      <c r="C1348" s="99"/>
      <c r="D1348" s="100"/>
      <c r="E1348" s="99"/>
      <c r="F1348" s="101"/>
      <c r="G1348" s="101"/>
      <c r="H1348" s="102"/>
      <c r="I1348" s="102"/>
      <c r="J1348" s="102"/>
      <c r="K1348" s="103"/>
      <c r="L1348" s="103"/>
    </row>
    <row r="1349" spans="1:12" s="104" customFormat="1" ht="12.75">
      <c r="A1349" s="97"/>
      <c r="B1349" s="98"/>
      <c r="C1349" s="99"/>
      <c r="D1349" s="100"/>
      <c r="E1349" s="99"/>
      <c r="F1349" s="101"/>
      <c r="G1349" s="101"/>
      <c r="H1349" s="102"/>
      <c r="I1349" s="102"/>
      <c r="J1349" s="102"/>
      <c r="K1349" s="103"/>
      <c r="L1349" s="103"/>
    </row>
    <row r="1350" spans="1:12" s="104" customFormat="1" ht="12.75">
      <c r="A1350" s="97"/>
      <c r="B1350" s="98"/>
      <c r="C1350" s="99"/>
      <c r="D1350" s="100"/>
      <c r="E1350" s="99"/>
      <c r="F1350" s="101"/>
      <c r="G1350" s="101"/>
      <c r="H1350" s="102"/>
      <c r="I1350" s="102"/>
      <c r="J1350" s="102"/>
      <c r="K1350" s="103"/>
      <c r="L1350" s="103"/>
    </row>
    <row r="1351" spans="1:12" s="104" customFormat="1" ht="12.75">
      <c r="A1351" s="97"/>
      <c r="B1351" s="98"/>
      <c r="C1351" s="99"/>
      <c r="D1351" s="100"/>
      <c r="E1351" s="99"/>
      <c r="F1351" s="101"/>
      <c r="G1351" s="101"/>
      <c r="H1351" s="102"/>
      <c r="I1351" s="102"/>
      <c r="J1351" s="102"/>
      <c r="K1351" s="103"/>
      <c r="L1351" s="103"/>
    </row>
    <row r="1352" spans="1:12" s="104" customFormat="1" ht="12.75">
      <c r="A1352" s="97"/>
      <c r="B1352" s="98"/>
      <c r="C1352" s="99"/>
      <c r="D1352" s="100"/>
      <c r="E1352" s="99"/>
      <c r="F1352" s="101"/>
      <c r="G1352" s="101"/>
      <c r="H1352" s="102"/>
      <c r="I1352" s="102"/>
      <c r="J1352" s="102"/>
      <c r="K1352" s="103"/>
      <c r="L1352" s="103"/>
    </row>
    <row r="1353" spans="1:12" s="104" customFormat="1" ht="12.75">
      <c r="A1353" s="97"/>
      <c r="B1353" s="98"/>
      <c r="C1353" s="99"/>
      <c r="D1353" s="100"/>
      <c r="E1353" s="99"/>
      <c r="F1353" s="101"/>
      <c r="G1353" s="101"/>
      <c r="H1353" s="102"/>
      <c r="I1353" s="102"/>
      <c r="J1353" s="102"/>
      <c r="K1353" s="103"/>
      <c r="L1353" s="103"/>
    </row>
    <row r="1354" spans="1:12" s="104" customFormat="1" ht="12.75">
      <c r="A1354" s="97"/>
      <c r="B1354" s="98"/>
      <c r="C1354" s="99"/>
      <c r="D1354" s="100"/>
      <c r="E1354" s="99"/>
      <c r="F1354" s="101"/>
      <c r="G1354" s="101"/>
      <c r="H1354" s="102"/>
      <c r="I1354" s="102"/>
      <c r="J1354" s="102"/>
      <c r="K1354" s="103"/>
      <c r="L1354" s="103"/>
    </row>
    <row r="1355" spans="1:12" s="104" customFormat="1" ht="12.75">
      <c r="A1355" s="97"/>
      <c r="B1355" s="98"/>
      <c r="C1355" s="99"/>
      <c r="D1355" s="100"/>
      <c r="E1355" s="99"/>
      <c r="F1355" s="101"/>
      <c r="G1355" s="101"/>
      <c r="H1355" s="102"/>
      <c r="I1355" s="102"/>
      <c r="J1355" s="102"/>
      <c r="K1355" s="103"/>
      <c r="L1355" s="103"/>
    </row>
    <row r="1356" spans="1:12" s="104" customFormat="1" ht="12.75">
      <c r="A1356" s="97"/>
      <c r="B1356" s="98"/>
      <c r="C1356" s="99"/>
      <c r="D1356" s="100"/>
      <c r="E1356" s="99"/>
      <c r="F1356" s="101"/>
      <c r="G1356" s="101"/>
      <c r="H1356" s="102"/>
      <c r="I1356" s="102"/>
      <c r="J1356" s="102"/>
      <c r="K1356" s="103"/>
      <c r="L1356" s="103"/>
    </row>
    <row r="1357" spans="1:12" s="104" customFormat="1" ht="12.75">
      <c r="A1357" s="97"/>
      <c r="B1357" s="98"/>
      <c r="C1357" s="99"/>
      <c r="D1357" s="100"/>
      <c r="E1357" s="99"/>
      <c r="F1357" s="101"/>
      <c r="G1357" s="101"/>
      <c r="H1357" s="102"/>
      <c r="I1357" s="102"/>
      <c r="J1357" s="102"/>
      <c r="K1357" s="103"/>
      <c r="L1357" s="103"/>
    </row>
    <row r="1358" spans="1:12" s="104" customFormat="1" ht="12.75">
      <c r="A1358" s="97"/>
      <c r="B1358" s="98"/>
      <c r="C1358" s="99"/>
      <c r="D1358" s="100"/>
      <c r="E1358" s="99"/>
      <c r="F1358" s="101"/>
      <c r="G1358" s="101"/>
      <c r="H1358" s="102"/>
      <c r="I1358" s="102"/>
      <c r="J1358" s="102"/>
      <c r="K1358" s="103"/>
      <c r="L1358" s="103"/>
    </row>
    <row r="1359" spans="1:12" s="104" customFormat="1" ht="12.75">
      <c r="A1359" s="97"/>
      <c r="B1359" s="98"/>
      <c r="C1359" s="99"/>
      <c r="D1359" s="100"/>
      <c r="E1359" s="99"/>
      <c r="F1359" s="101"/>
      <c r="G1359" s="101"/>
      <c r="H1359" s="102"/>
      <c r="I1359" s="102"/>
      <c r="J1359" s="102"/>
      <c r="K1359" s="103"/>
      <c r="L1359" s="103"/>
    </row>
    <row r="1360" spans="1:12" s="104" customFormat="1" ht="12.75">
      <c r="A1360" s="97"/>
      <c r="B1360" s="98"/>
      <c r="C1360" s="99"/>
      <c r="D1360" s="100"/>
      <c r="E1360" s="99"/>
      <c r="F1360" s="101"/>
      <c r="G1360" s="101"/>
      <c r="H1360" s="102"/>
      <c r="I1360" s="102"/>
      <c r="J1360" s="102"/>
      <c r="K1360" s="103"/>
      <c r="L1360" s="103"/>
    </row>
    <row r="1361" spans="1:12" s="104" customFormat="1" ht="12.75">
      <c r="A1361" s="97"/>
      <c r="B1361" s="98"/>
      <c r="C1361" s="99"/>
      <c r="D1361" s="100"/>
      <c r="E1361" s="99"/>
      <c r="F1361" s="101"/>
      <c r="G1361" s="101"/>
      <c r="H1361" s="102"/>
      <c r="I1361" s="102"/>
      <c r="J1361" s="102"/>
      <c r="K1361" s="103"/>
      <c r="L1361" s="103"/>
    </row>
    <row r="1362" spans="1:12" s="104" customFormat="1" ht="12.75">
      <c r="A1362" s="97"/>
      <c r="B1362" s="98"/>
      <c r="C1362" s="99"/>
      <c r="D1362" s="100"/>
      <c r="E1362" s="99"/>
      <c r="F1362" s="101"/>
      <c r="G1362" s="101"/>
      <c r="H1362" s="102"/>
      <c r="I1362" s="102"/>
      <c r="J1362" s="102"/>
      <c r="K1362" s="103"/>
      <c r="L1362" s="103"/>
    </row>
    <row r="1363" spans="1:12" s="104" customFormat="1" ht="12.75">
      <c r="A1363" s="97"/>
      <c r="B1363" s="98"/>
      <c r="C1363" s="99"/>
      <c r="D1363" s="100"/>
      <c r="E1363" s="99"/>
      <c r="F1363" s="101"/>
      <c r="G1363" s="101"/>
      <c r="H1363" s="102"/>
      <c r="I1363" s="102"/>
      <c r="J1363" s="102"/>
      <c r="K1363" s="103"/>
      <c r="L1363" s="103"/>
    </row>
    <row r="1364" spans="1:12" s="104" customFormat="1" ht="12.75">
      <c r="A1364" s="97"/>
      <c r="B1364" s="98"/>
      <c r="C1364" s="99"/>
      <c r="D1364" s="100"/>
      <c r="E1364" s="99"/>
      <c r="F1364" s="101"/>
      <c r="G1364" s="101"/>
      <c r="H1364" s="102"/>
      <c r="I1364" s="102"/>
      <c r="J1364" s="102"/>
      <c r="K1364" s="103"/>
      <c r="L1364" s="103"/>
    </row>
    <row r="1365" spans="1:12" s="104" customFormat="1" ht="12.75">
      <c r="A1365" s="97"/>
      <c r="B1365" s="98"/>
      <c r="C1365" s="99"/>
      <c r="D1365" s="100"/>
      <c r="E1365" s="99"/>
      <c r="F1365" s="101"/>
      <c r="G1365" s="101"/>
      <c r="H1365" s="102"/>
      <c r="I1365" s="102"/>
      <c r="J1365" s="102"/>
      <c r="K1365" s="103"/>
      <c r="L1365" s="103"/>
    </row>
    <row r="1366" spans="1:12" s="104" customFormat="1" ht="12.75">
      <c r="A1366" s="97"/>
      <c r="B1366" s="98"/>
      <c r="C1366" s="99"/>
      <c r="D1366" s="100"/>
      <c r="E1366" s="99"/>
      <c r="F1366" s="101"/>
      <c r="G1366" s="101"/>
      <c r="H1366" s="102"/>
      <c r="I1366" s="102"/>
      <c r="J1366" s="102"/>
      <c r="K1366" s="103"/>
      <c r="L1366" s="103"/>
    </row>
    <row r="1367" spans="1:12" s="104" customFormat="1" ht="12.75">
      <c r="A1367" s="97"/>
      <c r="B1367" s="98"/>
      <c r="C1367" s="99"/>
      <c r="D1367" s="100"/>
      <c r="E1367" s="99"/>
      <c r="F1367" s="101"/>
      <c r="G1367" s="101"/>
      <c r="H1367" s="102"/>
      <c r="I1367" s="102"/>
      <c r="J1367" s="102"/>
      <c r="K1367" s="103"/>
      <c r="L1367" s="103"/>
    </row>
    <row r="1368" spans="1:12" s="104" customFormat="1" ht="12.75">
      <c r="A1368" s="97"/>
      <c r="B1368" s="98"/>
      <c r="C1368" s="99"/>
      <c r="D1368" s="100"/>
      <c r="E1368" s="99"/>
      <c r="F1368" s="101"/>
      <c r="G1368" s="101"/>
      <c r="H1368" s="102"/>
      <c r="I1368" s="102"/>
      <c r="J1368" s="102"/>
      <c r="K1368" s="103"/>
      <c r="L1368" s="103"/>
    </row>
    <row r="1369" spans="1:12" s="104" customFormat="1" ht="12.75">
      <c r="A1369" s="97"/>
      <c r="B1369" s="98"/>
      <c r="C1369" s="99"/>
      <c r="D1369" s="100"/>
      <c r="E1369" s="99"/>
      <c r="F1369" s="101"/>
      <c r="G1369" s="101"/>
      <c r="H1369" s="102"/>
      <c r="I1369" s="102"/>
      <c r="J1369" s="102"/>
      <c r="K1369" s="103"/>
      <c r="L1369" s="103"/>
    </row>
    <row r="1370" spans="1:12" s="104" customFormat="1" ht="12.75">
      <c r="A1370" s="97"/>
      <c r="B1370" s="98"/>
      <c r="C1370" s="99"/>
      <c r="D1370" s="100"/>
      <c r="E1370" s="99"/>
      <c r="F1370" s="101"/>
      <c r="G1370" s="101"/>
      <c r="H1370" s="102"/>
      <c r="I1370" s="102"/>
      <c r="J1370" s="102"/>
      <c r="K1370" s="103"/>
      <c r="L1370" s="103"/>
    </row>
    <row r="1371" spans="1:12" s="104" customFormat="1" ht="12.75">
      <c r="A1371" s="97"/>
      <c r="B1371" s="98"/>
      <c r="C1371" s="99"/>
      <c r="D1371" s="100"/>
      <c r="E1371" s="99"/>
      <c r="F1371" s="101"/>
      <c r="G1371" s="101"/>
      <c r="H1371" s="102"/>
      <c r="I1371" s="102"/>
      <c r="J1371" s="102"/>
      <c r="K1371" s="103"/>
      <c r="L1371" s="103"/>
    </row>
    <row r="1372" spans="1:12" s="104" customFormat="1" ht="12.75">
      <c r="A1372" s="97"/>
      <c r="B1372" s="98"/>
      <c r="C1372" s="99"/>
      <c r="D1372" s="100"/>
      <c r="E1372" s="99"/>
      <c r="F1372" s="101"/>
      <c r="G1372" s="101"/>
      <c r="H1372" s="102"/>
      <c r="I1372" s="102"/>
      <c r="J1372" s="102"/>
      <c r="K1372" s="103"/>
      <c r="L1372" s="103"/>
    </row>
    <row r="1373" spans="1:12" s="104" customFormat="1" ht="12.75">
      <c r="A1373" s="97"/>
      <c r="B1373" s="98"/>
      <c r="C1373" s="99"/>
      <c r="D1373" s="100"/>
      <c r="E1373" s="99"/>
      <c r="F1373" s="101"/>
      <c r="G1373" s="101"/>
      <c r="H1373" s="102"/>
      <c r="I1373" s="102"/>
      <c r="J1373" s="102"/>
      <c r="K1373" s="103"/>
      <c r="L1373" s="103"/>
    </row>
    <row r="1374" spans="1:12" s="104" customFormat="1" ht="12.75">
      <c r="A1374" s="97"/>
      <c r="B1374" s="98"/>
      <c r="C1374" s="99"/>
      <c r="D1374" s="100"/>
      <c r="E1374" s="99"/>
      <c r="F1374" s="101"/>
      <c r="G1374" s="101"/>
      <c r="H1374" s="102"/>
      <c r="I1374" s="102"/>
      <c r="J1374" s="102"/>
      <c r="K1374" s="103"/>
      <c r="L1374" s="103"/>
    </row>
    <row r="1375" spans="1:12" s="104" customFormat="1" ht="12.75">
      <c r="A1375" s="97"/>
      <c r="B1375" s="98"/>
      <c r="C1375" s="99"/>
      <c r="D1375" s="100"/>
      <c r="E1375" s="99"/>
      <c r="F1375" s="101"/>
      <c r="G1375" s="101"/>
      <c r="H1375" s="102"/>
      <c r="I1375" s="102"/>
      <c r="J1375" s="102"/>
      <c r="K1375" s="103"/>
      <c r="L1375" s="103"/>
    </row>
    <row r="1376" spans="1:12" s="104" customFormat="1" ht="12.75">
      <c r="A1376" s="97"/>
      <c r="B1376" s="98"/>
      <c r="C1376" s="99"/>
      <c r="D1376" s="100"/>
      <c r="E1376" s="99"/>
      <c r="F1376" s="101"/>
      <c r="G1376" s="101"/>
      <c r="H1376" s="102"/>
      <c r="I1376" s="102"/>
      <c r="J1376" s="102"/>
      <c r="K1376" s="103"/>
      <c r="L1376" s="103"/>
    </row>
    <row r="1377" spans="1:12" s="104" customFormat="1" ht="12.75">
      <c r="A1377" s="97"/>
      <c r="B1377" s="98"/>
      <c r="C1377" s="99"/>
      <c r="D1377" s="100"/>
      <c r="E1377" s="99"/>
      <c r="F1377" s="101"/>
      <c r="G1377" s="101"/>
      <c r="H1377" s="102"/>
      <c r="I1377" s="102"/>
      <c r="J1377" s="102"/>
      <c r="K1377" s="103"/>
      <c r="L1377" s="103"/>
    </row>
    <row r="1378" spans="1:12" s="104" customFormat="1" ht="12.75">
      <c r="A1378" s="97"/>
      <c r="B1378" s="98"/>
      <c r="C1378" s="99"/>
      <c r="D1378" s="100"/>
      <c r="E1378" s="99"/>
      <c r="F1378" s="101"/>
      <c r="G1378" s="101"/>
      <c r="H1378" s="102"/>
      <c r="I1378" s="102"/>
      <c r="J1378" s="102"/>
      <c r="K1378" s="103"/>
      <c r="L1378" s="103"/>
    </row>
    <row r="1379" spans="1:12" s="104" customFormat="1" ht="12.75">
      <c r="A1379" s="97"/>
      <c r="B1379" s="98"/>
      <c r="C1379" s="99"/>
      <c r="D1379" s="100"/>
      <c r="E1379" s="99"/>
      <c r="F1379" s="101"/>
      <c r="G1379" s="101"/>
      <c r="H1379" s="102"/>
      <c r="I1379" s="102"/>
      <c r="J1379" s="102"/>
      <c r="K1379" s="103"/>
      <c r="L1379" s="103"/>
    </row>
    <row r="1380" spans="1:12" s="104" customFormat="1" ht="12.75">
      <c r="A1380" s="97"/>
      <c r="B1380" s="98"/>
      <c r="C1380" s="99"/>
      <c r="D1380" s="100"/>
      <c r="E1380" s="99"/>
      <c r="F1380" s="101"/>
      <c r="G1380" s="101"/>
      <c r="H1380" s="102"/>
      <c r="I1380" s="102"/>
      <c r="J1380" s="102"/>
      <c r="K1380" s="103"/>
      <c r="L1380" s="103"/>
    </row>
    <row r="1381" spans="1:12" s="104" customFormat="1" ht="12.75">
      <c r="A1381" s="97"/>
      <c r="B1381" s="98"/>
      <c r="C1381" s="99"/>
      <c r="D1381" s="100"/>
      <c r="E1381" s="99"/>
      <c r="F1381" s="101"/>
      <c r="G1381" s="101"/>
      <c r="H1381" s="102"/>
      <c r="I1381" s="102"/>
      <c r="J1381" s="102"/>
      <c r="K1381" s="103"/>
      <c r="L1381" s="103"/>
    </row>
    <row r="1382" spans="1:12" s="104" customFormat="1" ht="12.75">
      <c r="A1382" s="97"/>
      <c r="B1382" s="98"/>
      <c r="C1382" s="99"/>
      <c r="D1382" s="100"/>
      <c r="E1382" s="99"/>
      <c r="F1382" s="101"/>
      <c r="G1382" s="101"/>
      <c r="H1382" s="102"/>
      <c r="I1382" s="102"/>
      <c r="J1382" s="102"/>
      <c r="K1382" s="103"/>
      <c r="L1382" s="103"/>
    </row>
    <row r="1383" spans="1:12" s="104" customFormat="1" ht="12.75">
      <c r="A1383" s="97"/>
      <c r="B1383" s="98"/>
      <c r="C1383" s="99"/>
      <c r="D1383" s="100"/>
      <c r="E1383" s="99"/>
      <c r="F1383" s="101"/>
      <c r="G1383" s="101"/>
      <c r="H1383" s="102"/>
      <c r="I1383" s="102"/>
      <c r="J1383" s="102"/>
      <c r="K1383" s="103"/>
      <c r="L1383" s="103"/>
    </row>
    <row r="1384" spans="1:12" s="104" customFormat="1" ht="12.75">
      <c r="A1384" s="97"/>
      <c r="B1384" s="98"/>
      <c r="C1384" s="99"/>
      <c r="D1384" s="100"/>
      <c r="E1384" s="99"/>
      <c r="F1384" s="101"/>
      <c r="G1384" s="101"/>
      <c r="H1384" s="102"/>
      <c r="I1384" s="102"/>
      <c r="J1384" s="102"/>
      <c r="K1384" s="103"/>
      <c r="L1384" s="103"/>
    </row>
    <row r="1385" spans="1:12" s="104" customFormat="1" ht="12.75">
      <c r="A1385" s="97"/>
      <c r="B1385" s="98"/>
      <c r="C1385" s="99"/>
      <c r="D1385" s="100"/>
      <c r="E1385" s="99"/>
      <c r="F1385" s="101"/>
      <c r="G1385" s="101"/>
      <c r="H1385" s="102"/>
      <c r="I1385" s="102"/>
      <c r="J1385" s="102"/>
      <c r="K1385" s="103"/>
      <c r="L1385" s="103"/>
    </row>
    <row r="1386" spans="1:12" s="104" customFormat="1" ht="12.75">
      <c r="A1386" s="97"/>
      <c r="B1386" s="98"/>
      <c r="C1386" s="99"/>
      <c r="D1386" s="100"/>
      <c r="E1386" s="99"/>
      <c r="F1386" s="101"/>
      <c r="G1386" s="101"/>
      <c r="H1386" s="102"/>
      <c r="I1386" s="102"/>
      <c r="J1386" s="102"/>
      <c r="K1386" s="103"/>
      <c r="L1386" s="103"/>
    </row>
    <row r="1387" spans="1:12" s="104" customFormat="1" ht="12.75">
      <c r="A1387" s="97"/>
      <c r="B1387" s="98"/>
      <c r="C1387" s="99"/>
      <c r="D1387" s="100"/>
      <c r="E1387" s="99"/>
      <c r="F1387" s="101"/>
      <c r="G1387" s="101"/>
      <c r="H1387" s="102"/>
      <c r="I1387" s="102"/>
      <c r="J1387" s="102"/>
      <c r="K1387" s="103"/>
      <c r="L1387" s="103"/>
    </row>
    <row r="1388" spans="1:12" s="104" customFormat="1" ht="12.75">
      <c r="A1388" s="97"/>
      <c r="B1388" s="98"/>
      <c r="C1388" s="99"/>
      <c r="D1388" s="100"/>
      <c r="E1388" s="99"/>
      <c r="F1388" s="101"/>
      <c r="G1388" s="101"/>
      <c r="H1388" s="102"/>
      <c r="I1388" s="102"/>
      <c r="J1388" s="102"/>
      <c r="K1388" s="103"/>
      <c r="L1388" s="103"/>
    </row>
    <row r="1389" spans="1:12" s="104" customFormat="1" ht="12.75">
      <c r="A1389" s="97"/>
      <c r="B1389" s="98"/>
      <c r="C1389" s="99"/>
      <c r="D1389" s="100"/>
      <c r="E1389" s="99"/>
      <c r="F1389" s="101"/>
      <c r="G1389" s="101"/>
      <c r="H1389" s="102"/>
      <c r="I1389" s="102"/>
      <c r="J1389" s="102"/>
      <c r="K1389" s="103"/>
      <c r="L1389" s="103"/>
    </row>
    <row r="1390" spans="1:12" s="104" customFormat="1" ht="12.75">
      <c r="A1390" s="97"/>
      <c r="B1390" s="98"/>
      <c r="C1390" s="99"/>
      <c r="D1390" s="100"/>
      <c r="E1390" s="99"/>
      <c r="F1390" s="101"/>
      <c r="G1390" s="101"/>
      <c r="H1390" s="102"/>
      <c r="I1390" s="102"/>
      <c r="J1390" s="102"/>
      <c r="K1390" s="103"/>
      <c r="L1390" s="103"/>
    </row>
    <row r="1391" spans="1:12" s="104" customFormat="1" ht="12.75">
      <c r="A1391" s="97"/>
      <c r="B1391" s="98"/>
      <c r="C1391" s="99"/>
      <c r="D1391" s="100"/>
      <c r="E1391" s="99"/>
      <c r="F1391" s="101"/>
      <c r="G1391" s="101"/>
      <c r="H1391" s="102"/>
      <c r="I1391" s="102"/>
      <c r="J1391" s="102"/>
      <c r="K1391" s="103"/>
      <c r="L1391" s="103"/>
    </row>
    <row r="1392" spans="1:12" s="104" customFormat="1" ht="12.75">
      <c r="A1392" s="97"/>
      <c r="B1392" s="98"/>
      <c r="C1392" s="99"/>
      <c r="D1392" s="100"/>
      <c r="E1392" s="99"/>
      <c r="F1392" s="101"/>
      <c r="G1392" s="101"/>
      <c r="H1392" s="102"/>
      <c r="I1392" s="102"/>
      <c r="J1392" s="102"/>
      <c r="K1392" s="103"/>
      <c r="L1392" s="103"/>
    </row>
    <row r="1393" spans="1:12" s="104" customFormat="1" ht="12.75">
      <c r="A1393" s="97"/>
      <c r="B1393" s="98"/>
      <c r="C1393" s="99"/>
      <c r="D1393" s="100"/>
      <c r="E1393" s="99"/>
      <c r="F1393" s="101"/>
      <c r="G1393" s="101"/>
      <c r="H1393" s="102"/>
      <c r="I1393" s="102"/>
      <c r="J1393" s="102"/>
      <c r="K1393" s="103"/>
      <c r="L1393" s="103"/>
    </row>
    <row r="1394" spans="1:12" s="104" customFormat="1" ht="12.75">
      <c r="A1394" s="97"/>
      <c r="B1394" s="98"/>
      <c r="C1394" s="99"/>
      <c r="D1394" s="100"/>
      <c r="E1394" s="99"/>
      <c r="F1394" s="101"/>
      <c r="G1394" s="101"/>
      <c r="H1394" s="102"/>
      <c r="I1394" s="102"/>
      <c r="J1394" s="102"/>
      <c r="K1394" s="103"/>
      <c r="L1394" s="103"/>
    </row>
    <row r="1395" spans="1:12" s="104" customFormat="1" ht="12.75">
      <c r="A1395" s="97"/>
      <c r="B1395" s="98"/>
      <c r="C1395" s="99"/>
      <c r="D1395" s="100"/>
      <c r="E1395" s="99"/>
      <c r="F1395" s="101"/>
      <c r="G1395" s="101"/>
      <c r="H1395" s="102"/>
      <c r="I1395" s="102"/>
      <c r="J1395" s="102"/>
      <c r="K1395" s="103"/>
      <c r="L1395" s="103"/>
    </row>
    <row r="1396" spans="1:12" s="104" customFormat="1" ht="12.75">
      <c r="A1396" s="97"/>
      <c r="B1396" s="98"/>
      <c r="C1396" s="99"/>
      <c r="D1396" s="100"/>
      <c r="E1396" s="99"/>
      <c r="F1396" s="101"/>
      <c r="G1396" s="101"/>
      <c r="H1396" s="102"/>
      <c r="I1396" s="102"/>
      <c r="J1396" s="102"/>
      <c r="K1396" s="103"/>
      <c r="L1396" s="103"/>
    </row>
    <row r="1397" spans="1:12" s="104" customFormat="1" ht="12.75">
      <c r="A1397" s="97"/>
      <c r="B1397" s="98"/>
      <c r="C1397" s="99"/>
      <c r="D1397" s="100"/>
      <c r="E1397" s="99"/>
      <c r="F1397" s="101"/>
      <c r="G1397" s="101"/>
      <c r="H1397" s="102"/>
      <c r="I1397" s="102"/>
      <c r="J1397" s="102"/>
      <c r="K1397" s="103"/>
      <c r="L1397" s="103"/>
    </row>
    <row r="1398" spans="1:12" s="104" customFormat="1" ht="12.75">
      <c r="A1398" s="97"/>
      <c r="B1398" s="98"/>
      <c r="C1398" s="99"/>
      <c r="D1398" s="100"/>
      <c r="E1398" s="99"/>
      <c r="F1398" s="101"/>
      <c r="G1398" s="101"/>
      <c r="H1398" s="102"/>
      <c r="I1398" s="102"/>
      <c r="J1398" s="102"/>
      <c r="K1398" s="103"/>
      <c r="L1398" s="103"/>
    </row>
    <row r="1399" spans="1:12" s="104" customFormat="1" ht="12.75">
      <c r="A1399" s="97"/>
      <c r="B1399" s="98"/>
      <c r="C1399" s="99"/>
      <c r="D1399" s="100"/>
      <c r="E1399" s="99"/>
      <c r="F1399" s="101"/>
      <c r="G1399" s="101"/>
      <c r="H1399" s="102"/>
      <c r="I1399" s="102"/>
      <c r="J1399" s="102"/>
      <c r="K1399" s="103"/>
      <c r="L1399" s="103"/>
    </row>
    <row r="1400" spans="1:12" s="104" customFormat="1" ht="12.75">
      <c r="A1400" s="97"/>
      <c r="B1400" s="98"/>
      <c r="C1400" s="99"/>
      <c r="D1400" s="100"/>
      <c r="E1400" s="99"/>
      <c r="F1400" s="101"/>
      <c r="G1400" s="101"/>
      <c r="H1400" s="102"/>
      <c r="I1400" s="102"/>
      <c r="J1400" s="102"/>
      <c r="K1400" s="103"/>
      <c r="L1400" s="103"/>
    </row>
    <row r="1401" spans="1:12" s="104" customFormat="1" ht="12.75">
      <c r="A1401" s="97"/>
      <c r="B1401" s="98"/>
      <c r="C1401" s="99"/>
      <c r="D1401" s="100"/>
      <c r="E1401" s="99"/>
      <c r="F1401" s="101"/>
      <c r="G1401" s="101"/>
      <c r="H1401" s="102"/>
      <c r="I1401" s="102"/>
      <c r="J1401" s="102"/>
      <c r="K1401" s="103"/>
      <c r="L1401" s="103"/>
    </row>
    <row r="1402" spans="1:12" s="104" customFormat="1" ht="12.75">
      <c r="A1402" s="97"/>
      <c r="B1402" s="98"/>
      <c r="C1402" s="99"/>
      <c r="D1402" s="100"/>
      <c r="E1402" s="99"/>
      <c r="F1402" s="101"/>
      <c r="G1402" s="101"/>
      <c r="H1402" s="102"/>
      <c r="I1402" s="102"/>
      <c r="J1402" s="102"/>
      <c r="K1402" s="103"/>
      <c r="L1402" s="103"/>
    </row>
    <row r="1403" spans="1:12" s="104" customFormat="1" ht="12.75">
      <c r="A1403" s="97"/>
      <c r="B1403" s="98"/>
      <c r="C1403" s="99"/>
      <c r="D1403" s="100"/>
      <c r="E1403" s="99"/>
      <c r="F1403" s="101"/>
      <c r="G1403" s="101"/>
      <c r="H1403" s="102"/>
      <c r="I1403" s="102"/>
      <c r="J1403" s="102"/>
      <c r="K1403" s="103"/>
      <c r="L1403" s="103"/>
    </row>
    <row r="1404" spans="1:12" s="104" customFormat="1" ht="12.75">
      <c r="A1404" s="97"/>
      <c r="B1404" s="98"/>
      <c r="C1404" s="99"/>
      <c r="D1404" s="100"/>
      <c r="E1404" s="99"/>
      <c r="F1404" s="101"/>
      <c r="G1404" s="101"/>
      <c r="H1404" s="102"/>
      <c r="I1404" s="102"/>
      <c r="J1404" s="102"/>
      <c r="K1404" s="103"/>
      <c r="L1404" s="103"/>
    </row>
    <row r="1405" spans="1:12" s="104" customFormat="1" ht="12.75">
      <c r="A1405" s="97"/>
      <c r="B1405" s="98"/>
      <c r="C1405" s="99"/>
      <c r="D1405" s="100"/>
      <c r="E1405" s="99"/>
      <c r="F1405" s="101"/>
      <c r="G1405" s="101"/>
      <c r="H1405" s="102"/>
      <c r="I1405" s="102"/>
      <c r="J1405" s="102"/>
      <c r="K1405" s="103"/>
      <c r="L1405" s="103"/>
    </row>
    <row r="1406" spans="1:12" s="104" customFormat="1" ht="12.75">
      <c r="A1406" s="97"/>
      <c r="B1406" s="98"/>
      <c r="C1406" s="99"/>
      <c r="D1406" s="100"/>
      <c r="E1406" s="99"/>
      <c r="F1406" s="101"/>
      <c r="G1406" s="101"/>
      <c r="H1406" s="102"/>
      <c r="I1406" s="102"/>
      <c r="J1406" s="102"/>
      <c r="K1406" s="103"/>
      <c r="L1406" s="103"/>
    </row>
    <row r="1407" spans="1:12" s="104" customFormat="1" ht="12.75">
      <c r="A1407" s="97"/>
      <c r="B1407" s="98"/>
      <c r="C1407" s="99"/>
      <c r="D1407" s="100"/>
      <c r="E1407" s="99"/>
      <c r="F1407" s="101"/>
      <c r="G1407" s="101"/>
      <c r="H1407" s="102"/>
      <c r="I1407" s="102"/>
      <c r="J1407" s="102"/>
      <c r="K1407" s="103"/>
      <c r="L1407" s="103"/>
    </row>
    <row r="1408" spans="1:12" s="104" customFormat="1" ht="12.75">
      <c r="A1408" s="97"/>
      <c r="B1408" s="98"/>
      <c r="C1408" s="99"/>
      <c r="D1408" s="100"/>
      <c r="E1408" s="99"/>
      <c r="F1408" s="101"/>
      <c r="G1408" s="101"/>
      <c r="H1408" s="102"/>
      <c r="I1408" s="102"/>
      <c r="J1408" s="102"/>
      <c r="K1408" s="103"/>
      <c r="L1408" s="103"/>
    </row>
    <row r="1409" spans="1:12" s="104" customFormat="1" ht="12.75">
      <c r="A1409" s="97"/>
      <c r="B1409" s="98"/>
      <c r="C1409" s="99"/>
      <c r="D1409" s="100"/>
      <c r="E1409" s="99"/>
      <c r="F1409" s="101"/>
      <c r="G1409" s="101"/>
      <c r="H1409" s="102"/>
      <c r="I1409" s="102"/>
      <c r="J1409" s="102"/>
      <c r="K1409" s="103"/>
      <c r="L1409" s="103"/>
    </row>
    <row r="1410" spans="1:12" s="104" customFormat="1" ht="12.75">
      <c r="A1410" s="97"/>
      <c r="B1410" s="98"/>
      <c r="C1410" s="99"/>
      <c r="D1410" s="100"/>
      <c r="E1410" s="99"/>
      <c r="F1410" s="101"/>
      <c r="G1410" s="101"/>
      <c r="H1410" s="102"/>
      <c r="I1410" s="102"/>
      <c r="J1410" s="102"/>
      <c r="K1410" s="103"/>
      <c r="L1410" s="103"/>
    </row>
    <row r="1411" spans="1:12" s="104" customFormat="1" ht="12.75">
      <c r="A1411" s="97"/>
      <c r="B1411" s="98"/>
      <c r="C1411" s="99"/>
      <c r="D1411" s="100"/>
      <c r="E1411" s="99"/>
      <c r="F1411" s="101"/>
      <c r="G1411" s="101"/>
      <c r="H1411" s="102"/>
      <c r="I1411" s="102"/>
      <c r="J1411" s="102"/>
      <c r="K1411" s="103"/>
      <c r="L1411" s="103"/>
    </row>
    <row r="1412" spans="1:12" s="104" customFormat="1" ht="12.75">
      <c r="A1412" s="97"/>
      <c r="B1412" s="98"/>
      <c r="C1412" s="99"/>
      <c r="D1412" s="100"/>
      <c r="E1412" s="99"/>
      <c r="F1412" s="101"/>
      <c r="G1412" s="101"/>
      <c r="H1412" s="102"/>
      <c r="I1412" s="102"/>
      <c r="J1412" s="102"/>
      <c r="K1412" s="103"/>
      <c r="L1412" s="103"/>
    </row>
    <row r="1413" spans="1:12" s="104" customFormat="1" ht="12.75">
      <c r="A1413" s="97"/>
      <c r="B1413" s="98"/>
      <c r="C1413" s="99"/>
      <c r="D1413" s="100"/>
      <c r="E1413" s="99"/>
      <c r="F1413" s="101"/>
      <c r="G1413" s="101"/>
      <c r="H1413" s="102"/>
      <c r="I1413" s="102"/>
      <c r="J1413" s="102"/>
      <c r="K1413" s="103"/>
      <c r="L1413" s="103"/>
    </row>
    <row r="1414" spans="1:12" s="104" customFormat="1" ht="12.75">
      <c r="A1414" s="97"/>
      <c r="B1414" s="98"/>
      <c r="C1414" s="99"/>
      <c r="D1414" s="100"/>
      <c r="E1414" s="99"/>
      <c r="F1414" s="101"/>
      <c r="G1414" s="101"/>
      <c r="H1414" s="102"/>
      <c r="I1414" s="102"/>
      <c r="J1414" s="102"/>
      <c r="K1414" s="103"/>
      <c r="L1414" s="103"/>
    </row>
    <row r="1415" spans="1:12" s="104" customFormat="1" ht="12.75">
      <c r="A1415" s="97"/>
      <c r="B1415" s="98"/>
      <c r="C1415" s="99"/>
      <c r="D1415" s="100"/>
      <c r="E1415" s="99"/>
      <c r="F1415" s="101"/>
      <c r="G1415" s="101"/>
      <c r="H1415" s="102"/>
      <c r="I1415" s="102"/>
      <c r="J1415" s="102"/>
      <c r="K1415" s="103"/>
      <c r="L1415" s="103"/>
    </row>
    <row r="1416" spans="1:12" s="104" customFormat="1" ht="12.75">
      <c r="A1416" s="97"/>
      <c r="B1416" s="98"/>
      <c r="C1416" s="99"/>
      <c r="D1416" s="100"/>
      <c r="E1416" s="99"/>
      <c r="F1416" s="101"/>
      <c r="G1416" s="101"/>
      <c r="H1416" s="102"/>
      <c r="I1416" s="102"/>
      <c r="J1416" s="102"/>
      <c r="K1416" s="103"/>
      <c r="L1416" s="103"/>
    </row>
    <row r="1417" spans="1:12" s="104" customFormat="1" ht="12.75">
      <c r="A1417" s="97"/>
      <c r="B1417" s="98"/>
      <c r="C1417" s="99"/>
      <c r="D1417" s="100"/>
      <c r="E1417" s="99"/>
      <c r="F1417" s="101"/>
      <c r="G1417" s="101"/>
      <c r="H1417" s="102"/>
      <c r="I1417" s="102"/>
      <c r="J1417" s="102"/>
      <c r="K1417" s="103"/>
      <c r="L1417" s="103"/>
    </row>
    <row r="1418" spans="1:12" s="104" customFormat="1" ht="12.75">
      <c r="A1418" s="97"/>
      <c r="B1418" s="98"/>
      <c r="C1418" s="99"/>
      <c r="D1418" s="100"/>
      <c r="E1418" s="99"/>
      <c r="F1418" s="101"/>
      <c r="G1418" s="101"/>
      <c r="H1418" s="102"/>
      <c r="I1418" s="102"/>
      <c r="J1418" s="102"/>
      <c r="K1418" s="103"/>
      <c r="L1418" s="103"/>
    </row>
    <row r="1419" spans="1:12" s="104" customFormat="1" ht="12.75">
      <c r="A1419" s="97"/>
      <c r="B1419" s="98"/>
      <c r="C1419" s="99"/>
      <c r="D1419" s="100"/>
      <c r="E1419" s="99"/>
      <c r="F1419" s="101"/>
      <c r="G1419" s="101"/>
      <c r="H1419" s="102"/>
      <c r="I1419" s="102"/>
      <c r="J1419" s="102"/>
      <c r="K1419" s="103"/>
      <c r="L1419" s="103"/>
    </row>
    <row r="1420" spans="1:12" s="104" customFormat="1" ht="12.75">
      <c r="A1420" s="97"/>
      <c r="B1420" s="98"/>
      <c r="C1420" s="99"/>
      <c r="D1420" s="100"/>
      <c r="E1420" s="99"/>
      <c r="F1420" s="101"/>
      <c r="G1420" s="101"/>
      <c r="H1420" s="102"/>
      <c r="I1420" s="102"/>
      <c r="J1420" s="102"/>
      <c r="K1420" s="103"/>
      <c r="L1420" s="103"/>
    </row>
    <row r="1421" spans="1:12" s="104" customFormat="1" ht="12.75">
      <c r="A1421" s="97"/>
      <c r="B1421" s="98"/>
      <c r="C1421" s="99"/>
      <c r="D1421" s="100"/>
      <c r="E1421" s="99"/>
      <c r="F1421" s="101"/>
      <c r="G1421" s="101"/>
      <c r="H1421" s="102"/>
      <c r="I1421" s="102"/>
      <c r="J1421" s="102"/>
      <c r="K1421" s="103"/>
      <c r="L1421" s="103"/>
    </row>
    <row r="1422" spans="1:12" s="104" customFormat="1" ht="12.75">
      <c r="A1422" s="97"/>
      <c r="B1422" s="98"/>
      <c r="C1422" s="99"/>
      <c r="D1422" s="100"/>
      <c r="E1422" s="99"/>
      <c r="F1422" s="101"/>
      <c r="G1422" s="101"/>
      <c r="H1422" s="102"/>
      <c r="I1422" s="102"/>
      <c r="J1422" s="102"/>
      <c r="K1422" s="103"/>
      <c r="L1422" s="103"/>
    </row>
    <row r="1423" spans="1:12" s="104" customFormat="1" ht="12.75">
      <c r="A1423" s="97"/>
      <c r="B1423" s="98"/>
      <c r="C1423" s="99"/>
      <c r="D1423" s="100"/>
      <c r="E1423" s="99"/>
      <c r="F1423" s="101"/>
      <c r="G1423" s="101"/>
      <c r="H1423" s="102"/>
      <c r="I1423" s="102"/>
      <c r="J1423" s="102"/>
      <c r="K1423" s="103"/>
      <c r="L1423" s="103"/>
    </row>
    <row r="1424" spans="1:12" s="104" customFormat="1" ht="12.75">
      <c r="A1424" s="97"/>
      <c r="B1424" s="98"/>
      <c r="C1424" s="99"/>
      <c r="D1424" s="100"/>
      <c r="E1424" s="99"/>
      <c r="F1424" s="101"/>
      <c r="G1424" s="101"/>
      <c r="H1424" s="102"/>
      <c r="I1424" s="102"/>
      <c r="J1424" s="102"/>
      <c r="K1424" s="103"/>
      <c r="L1424" s="103"/>
    </row>
    <row r="1425" spans="1:12" s="104" customFormat="1" ht="12.75">
      <c r="A1425" s="97"/>
      <c r="B1425" s="98"/>
      <c r="C1425" s="99"/>
      <c r="D1425" s="100"/>
      <c r="E1425" s="99"/>
      <c r="F1425" s="101"/>
      <c r="G1425" s="101"/>
      <c r="H1425" s="102"/>
      <c r="I1425" s="102"/>
      <c r="J1425" s="102"/>
      <c r="K1425" s="103"/>
      <c r="L1425" s="103"/>
    </row>
    <row r="1426" spans="1:12" s="104" customFormat="1" ht="12.75">
      <c r="A1426" s="97"/>
      <c r="B1426" s="98"/>
      <c r="C1426" s="99"/>
      <c r="D1426" s="100"/>
      <c r="E1426" s="99"/>
      <c r="F1426" s="101"/>
      <c r="G1426" s="101"/>
      <c r="H1426" s="102"/>
      <c r="I1426" s="102"/>
      <c r="J1426" s="102"/>
      <c r="K1426" s="103"/>
      <c r="L1426" s="103"/>
    </row>
    <row r="1427" spans="1:12" s="104" customFormat="1" ht="12.75">
      <c r="A1427" s="97"/>
      <c r="B1427" s="98"/>
      <c r="C1427" s="99"/>
      <c r="D1427" s="100"/>
      <c r="E1427" s="99"/>
      <c r="F1427" s="101"/>
      <c r="G1427" s="101"/>
      <c r="H1427" s="102"/>
      <c r="I1427" s="102"/>
      <c r="J1427" s="102"/>
      <c r="K1427" s="103"/>
      <c r="L1427" s="103"/>
    </row>
    <row r="1428" spans="1:12" s="104" customFormat="1" ht="12.75">
      <c r="A1428" s="97"/>
      <c r="B1428" s="98"/>
      <c r="C1428" s="99"/>
      <c r="D1428" s="100"/>
      <c r="E1428" s="99"/>
      <c r="F1428" s="101"/>
      <c r="G1428" s="101"/>
      <c r="H1428" s="102"/>
      <c r="I1428" s="102"/>
      <c r="J1428" s="102"/>
      <c r="K1428" s="103"/>
      <c r="L1428" s="103"/>
    </row>
    <row r="1429" spans="1:12" s="104" customFormat="1" ht="12.75">
      <c r="A1429" s="97"/>
      <c r="B1429" s="98"/>
      <c r="C1429" s="99"/>
      <c r="D1429" s="100"/>
      <c r="E1429" s="99"/>
      <c r="F1429" s="101"/>
      <c r="G1429" s="101"/>
      <c r="H1429" s="102"/>
      <c r="I1429" s="102"/>
      <c r="J1429" s="102"/>
      <c r="K1429" s="103"/>
      <c r="L1429" s="103"/>
    </row>
    <row r="1430" spans="1:12" s="104" customFormat="1" ht="12.75">
      <c r="A1430" s="97"/>
      <c r="B1430" s="98"/>
      <c r="C1430" s="99"/>
      <c r="D1430" s="100"/>
      <c r="E1430" s="99"/>
      <c r="F1430" s="101"/>
      <c r="G1430" s="101"/>
      <c r="H1430" s="102"/>
      <c r="I1430" s="102"/>
      <c r="J1430" s="102"/>
      <c r="K1430" s="103"/>
      <c r="L1430" s="103"/>
    </row>
    <row r="1431" spans="1:12" s="104" customFormat="1" ht="12.75">
      <c r="A1431" s="97"/>
      <c r="B1431" s="98"/>
      <c r="C1431" s="99"/>
      <c r="D1431" s="100"/>
      <c r="E1431" s="99"/>
      <c r="F1431" s="101"/>
      <c r="G1431" s="101"/>
      <c r="H1431" s="102"/>
      <c r="I1431" s="102"/>
      <c r="J1431" s="102"/>
      <c r="K1431" s="103"/>
      <c r="L1431" s="103"/>
    </row>
    <row r="1432" spans="1:12" s="104" customFormat="1" ht="12.75">
      <c r="A1432" s="97"/>
      <c r="B1432" s="98"/>
      <c r="C1432" s="99"/>
      <c r="D1432" s="100"/>
      <c r="E1432" s="99"/>
      <c r="F1432" s="101"/>
      <c r="G1432" s="101"/>
      <c r="H1432" s="102"/>
      <c r="I1432" s="102"/>
      <c r="J1432" s="102"/>
      <c r="K1432" s="103"/>
      <c r="L1432" s="103"/>
    </row>
    <row r="1433" spans="1:12" s="104" customFormat="1" ht="12.75">
      <c r="A1433" s="97"/>
      <c r="B1433" s="98"/>
      <c r="C1433" s="99"/>
      <c r="D1433" s="100"/>
      <c r="E1433" s="99"/>
      <c r="F1433" s="101"/>
      <c r="G1433" s="101"/>
      <c r="H1433" s="102"/>
      <c r="I1433" s="102"/>
      <c r="J1433" s="102"/>
      <c r="K1433" s="103"/>
      <c r="L1433" s="103"/>
    </row>
    <row r="1434" spans="1:12" s="104" customFormat="1" ht="12.75">
      <c r="A1434" s="97"/>
      <c r="B1434" s="98"/>
      <c r="C1434" s="99"/>
      <c r="D1434" s="100"/>
      <c r="E1434" s="99"/>
      <c r="F1434" s="101"/>
      <c r="G1434" s="101"/>
      <c r="H1434" s="102"/>
      <c r="I1434" s="102"/>
      <c r="J1434" s="102"/>
      <c r="K1434" s="103"/>
      <c r="L1434" s="103"/>
    </row>
    <row r="1435" spans="1:12" s="104" customFormat="1" ht="12.75">
      <c r="A1435" s="97"/>
      <c r="B1435" s="98"/>
      <c r="C1435" s="99"/>
      <c r="D1435" s="100"/>
      <c r="E1435" s="99"/>
      <c r="F1435" s="101"/>
      <c r="G1435" s="101"/>
      <c r="H1435" s="102"/>
      <c r="I1435" s="102"/>
      <c r="J1435" s="102"/>
      <c r="K1435" s="103"/>
      <c r="L1435" s="103"/>
    </row>
    <row r="1436" spans="1:12" s="104" customFormat="1" ht="12.75">
      <c r="A1436" s="97"/>
      <c r="B1436" s="98"/>
      <c r="C1436" s="99"/>
      <c r="D1436" s="100"/>
      <c r="E1436" s="99"/>
      <c r="F1436" s="101"/>
      <c r="G1436" s="101"/>
      <c r="H1436" s="102"/>
      <c r="I1436" s="102"/>
      <c r="J1436" s="102"/>
      <c r="K1436" s="103"/>
      <c r="L1436" s="103"/>
    </row>
    <row r="1437" spans="1:12" s="104" customFormat="1" ht="12.75">
      <c r="A1437" s="97"/>
      <c r="B1437" s="98"/>
      <c r="C1437" s="99"/>
      <c r="D1437" s="100"/>
      <c r="E1437" s="99"/>
      <c r="F1437" s="101"/>
      <c r="G1437" s="101"/>
      <c r="H1437" s="102"/>
      <c r="I1437" s="102"/>
      <c r="J1437" s="102"/>
      <c r="K1437" s="103"/>
      <c r="L1437" s="103"/>
    </row>
    <row r="1438" spans="1:12" s="104" customFormat="1" ht="12.75">
      <c r="A1438" s="97"/>
      <c r="B1438" s="98"/>
      <c r="C1438" s="99"/>
      <c r="D1438" s="100"/>
      <c r="E1438" s="99"/>
      <c r="F1438" s="101"/>
      <c r="G1438" s="101"/>
      <c r="H1438" s="102"/>
      <c r="I1438" s="102"/>
      <c r="J1438" s="102"/>
      <c r="K1438" s="103"/>
      <c r="L1438" s="103"/>
    </row>
    <row r="1439" spans="1:12" s="104" customFormat="1" ht="12.75">
      <c r="A1439" s="97"/>
      <c r="B1439" s="98"/>
      <c r="C1439" s="99"/>
      <c r="D1439" s="100"/>
      <c r="E1439" s="99"/>
      <c r="F1439" s="101"/>
      <c r="G1439" s="101"/>
      <c r="H1439" s="102"/>
      <c r="I1439" s="102"/>
      <c r="J1439" s="102"/>
      <c r="K1439" s="103"/>
      <c r="L1439" s="103"/>
    </row>
    <row r="1440" spans="1:12" s="104" customFormat="1" ht="12.75">
      <c r="A1440" s="97"/>
      <c r="B1440" s="98"/>
      <c r="C1440" s="99"/>
      <c r="D1440" s="100"/>
      <c r="E1440" s="99"/>
      <c r="F1440" s="101"/>
      <c r="G1440" s="101"/>
      <c r="H1440" s="102"/>
      <c r="I1440" s="102"/>
      <c r="J1440" s="102"/>
      <c r="K1440" s="103"/>
      <c r="L1440" s="103"/>
    </row>
    <row r="1441" spans="1:12" s="104" customFormat="1" ht="12.75">
      <c r="A1441" s="97"/>
      <c r="B1441" s="98"/>
      <c r="C1441" s="99"/>
      <c r="D1441" s="100"/>
      <c r="E1441" s="99"/>
      <c r="F1441" s="101"/>
      <c r="G1441" s="101"/>
      <c r="H1441" s="102"/>
      <c r="I1441" s="102"/>
      <c r="J1441" s="102"/>
      <c r="K1441" s="103"/>
      <c r="L1441" s="103"/>
    </row>
    <row r="1442" spans="1:12" s="104" customFormat="1" ht="12.75">
      <c r="A1442" s="97"/>
      <c r="B1442" s="98"/>
      <c r="C1442" s="99"/>
      <c r="D1442" s="100"/>
      <c r="E1442" s="99"/>
      <c r="F1442" s="101"/>
      <c r="G1442" s="101"/>
      <c r="H1442" s="102"/>
      <c r="I1442" s="102"/>
      <c r="J1442" s="102"/>
      <c r="K1442" s="103"/>
      <c r="L1442" s="103"/>
    </row>
    <row r="1443" spans="1:12" s="104" customFormat="1" ht="12.75">
      <c r="A1443" s="97"/>
      <c r="B1443" s="98"/>
      <c r="C1443" s="99"/>
      <c r="D1443" s="100"/>
      <c r="E1443" s="99"/>
      <c r="F1443" s="101"/>
      <c r="G1443" s="101"/>
      <c r="H1443" s="102"/>
      <c r="I1443" s="102"/>
      <c r="J1443" s="102"/>
      <c r="K1443" s="103"/>
      <c r="L1443" s="103"/>
    </row>
    <row r="1444" spans="1:12" s="104" customFormat="1" ht="12.75">
      <c r="A1444" s="97"/>
      <c r="B1444" s="98"/>
      <c r="C1444" s="99"/>
      <c r="D1444" s="100"/>
      <c r="E1444" s="99"/>
      <c r="F1444" s="101"/>
      <c r="G1444" s="101"/>
      <c r="H1444" s="102"/>
      <c r="I1444" s="102"/>
      <c r="J1444" s="102"/>
      <c r="K1444" s="103"/>
      <c r="L1444" s="103"/>
    </row>
    <row r="1445" spans="1:12" s="104" customFormat="1" ht="12.75">
      <c r="A1445" s="97"/>
      <c r="B1445" s="98"/>
      <c r="C1445" s="99"/>
      <c r="D1445" s="100"/>
      <c r="E1445" s="99"/>
      <c r="F1445" s="101"/>
      <c r="G1445" s="101"/>
      <c r="H1445" s="102"/>
      <c r="I1445" s="102"/>
      <c r="J1445" s="102"/>
      <c r="K1445" s="103"/>
      <c r="L1445" s="103"/>
    </row>
    <row r="1446" spans="1:12" s="104" customFormat="1" ht="12.75">
      <c r="A1446" s="97"/>
      <c r="B1446" s="98"/>
      <c r="C1446" s="99"/>
      <c r="D1446" s="100"/>
      <c r="E1446" s="99"/>
      <c r="F1446" s="101"/>
      <c r="G1446" s="101"/>
      <c r="H1446" s="102"/>
      <c r="I1446" s="102"/>
      <c r="J1446" s="102"/>
      <c r="K1446" s="103"/>
      <c r="L1446" s="103"/>
    </row>
    <row r="1447" spans="1:12" s="104" customFormat="1" ht="12.75">
      <c r="A1447" s="97"/>
      <c r="B1447" s="98"/>
      <c r="C1447" s="99"/>
      <c r="D1447" s="100"/>
      <c r="E1447" s="99"/>
      <c r="F1447" s="101"/>
      <c r="G1447" s="101"/>
      <c r="H1447" s="102"/>
      <c r="I1447" s="102"/>
      <c r="J1447" s="102"/>
      <c r="K1447" s="103"/>
      <c r="L1447" s="103"/>
    </row>
    <row r="1448" spans="1:12" s="104" customFormat="1" ht="12.75">
      <c r="A1448" s="97"/>
      <c r="B1448" s="98"/>
      <c r="C1448" s="99"/>
      <c r="D1448" s="100"/>
      <c r="E1448" s="99"/>
      <c r="F1448" s="101"/>
      <c r="G1448" s="101"/>
      <c r="H1448" s="102"/>
      <c r="I1448" s="102"/>
      <c r="J1448" s="102"/>
      <c r="K1448" s="103"/>
      <c r="L1448" s="103"/>
    </row>
    <row r="1449" spans="1:12" s="104" customFormat="1" ht="12.75">
      <c r="A1449" s="97"/>
      <c r="B1449" s="98"/>
      <c r="C1449" s="99"/>
      <c r="D1449" s="100"/>
      <c r="E1449" s="99"/>
      <c r="F1449" s="101"/>
      <c r="G1449" s="101"/>
      <c r="H1449" s="102"/>
      <c r="I1449" s="102"/>
      <c r="J1449" s="102"/>
      <c r="K1449" s="103"/>
      <c r="L1449" s="103"/>
    </row>
    <row r="1450" spans="1:12" s="104" customFormat="1" ht="12.75">
      <c r="A1450" s="97"/>
      <c r="B1450" s="98"/>
      <c r="C1450" s="99"/>
      <c r="D1450" s="100"/>
      <c r="E1450" s="99"/>
      <c r="F1450" s="101"/>
      <c r="G1450" s="101"/>
      <c r="H1450" s="102"/>
      <c r="I1450" s="102"/>
      <c r="J1450" s="102"/>
      <c r="K1450" s="103"/>
      <c r="L1450" s="103"/>
    </row>
    <row r="1451" spans="1:12" s="104" customFormat="1" ht="12.75">
      <c r="A1451" s="97"/>
      <c r="B1451" s="98"/>
      <c r="C1451" s="99"/>
      <c r="D1451" s="100"/>
      <c r="E1451" s="99"/>
      <c r="F1451" s="101"/>
      <c r="G1451" s="101"/>
      <c r="H1451" s="102"/>
      <c r="I1451" s="102"/>
      <c r="J1451" s="102"/>
      <c r="K1451" s="103"/>
      <c r="L1451" s="103"/>
    </row>
    <row r="1452" spans="1:12" s="104" customFormat="1" ht="12.75">
      <c r="A1452" s="97"/>
      <c r="B1452" s="98"/>
      <c r="C1452" s="99"/>
      <c r="D1452" s="100"/>
      <c r="E1452" s="99"/>
      <c r="F1452" s="101"/>
      <c r="G1452" s="101"/>
      <c r="H1452" s="102"/>
      <c r="I1452" s="102"/>
      <c r="J1452" s="102"/>
      <c r="K1452" s="103"/>
      <c r="L1452" s="103"/>
    </row>
    <row r="1453" spans="1:12" s="104" customFormat="1" ht="12.75">
      <c r="A1453" s="97"/>
      <c r="B1453" s="98"/>
      <c r="C1453" s="99"/>
      <c r="D1453" s="100"/>
      <c r="E1453" s="99"/>
      <c r="F1453" s="101"/>
      <c r="G1453" s="101"/>
      <c r="H1453" s="102"/>
      <c r="I1453" s="102"/>
      <c r="J1453" s="102"/>
      <c r="K1453" s="103"/>
      <c r="L1453" s="103"/>
    </row>
    <row r="1454" spans="1:12" s="104" customFormat="1" ht="12.75">
      <c r="A1454" s="97"/>
      <c r="B1454" s="98"/>
      <c r="C1454" s="99"/>
      <c r="D1454" s="100"/>
      <c r="E1454" s="99"/>
      <c r="F1454" s="101"/>
      <c r="G1454" s="101"/>
      <c r="H1454" s="102"/>
      <c r="I1454" s="102"/>
      <c r="J1454" s="102"/>
      <c r="K1454" s="103"/>
      <c r="L1454" s="103"/>
    </row>
    <row r="1455" spans="1:12" s="104" customFormat="1" ht="12.75">
      <c r="A1455" s="97"/>
      <c r="B1455" s="98"/>
      <c r="C1455" s="99"/>
      <c r="D1455" s="100"/>
      <c r="E1455" s="99"/>
      <c r="F1455" s="101"/>
      <c r="G1455" s="101"/>
      <c r="H1455" s="102"/>
      <c r="I1455" s="102"/>
      <c r="J1455" s="102"/>
      <c r="K1455" s="103"/>
      <c r="L1455" s="103"/>
    </row>
    <row r="1456" spans="1:12" s="104" customFormat="1" ht="12.75">
      <c r="A1456" s="97"/>
      <c r="B1456" s="98"/>
      <c r="C1456" s="99"/>
      <c r="D1456" s="100"/>
      <c r="E1456" s="99"/>
      <c r="F1456" s="101"/>
      <c r="G1456" s="101"/>
      <c r="H1456" s="102"/>
      <c r="I1456" s="102"/>
      <c r="J1456" s="102"/>
      <c r="K1456" s="103"/>
      <c r="L1456" s="103"/>
    </row>
    <row r="1457" spans="1:12" s="104" customFormat="1" ht="12.75">
      <c r="A1457" s="97"/>
      <c r="B1457" s="98"/>
      <c r="C1457" s="99"/>
      <c r="D1457" s="100"/>
      <c r="E1457" s="99"/>
      <c r="F1457" s="101"/>
      <c r="G1457" s="101"/>
      <c r="H1457" s="102"/>
      <c r="I1457" s="102"/>
      <c r="J1457" s="102"/>
      <c r="K1457" s="103"/>
      <c r="L1457" s="103"/>
    </row>
    <row r="1458" spans="1:12" s="104" customFormat="1" ht="12.75">
      <c r="A1458" s="97"/>
      <c r="B1458" s="98"/>
      <c r="C1458" s="99"/>
      <c r="D1458" s="100"/>
      <c r="E1458" s="99"/>
      <c r="F1458" s="101"/>
      <c r="G1458" s="101"/>
      <c r="H1458" s="102"/>
      <c r="I1458" s="102"/>
      <c r="J1458" s="102"/>
      <c r="K1458" s="103"/>
      <c r="L1458" s="103"/>
    </row>
    <row r="1459" spans="1:12" s="104" customFormat="1" ht="12.75">
      <c r="A1459" s="97"/>
      <c r="B1459" s="98"/>
      <c r="C1459" s="99"/>
      <c r="D1459" s="100"/>
      <c r="E1459" s="99"/>
      <c r="F1459" s="101"/>
      <c r="G1459" s="101"/>
      <c r="H1459" s="102"/>
      <c r="I1459" s="102"/>
      <c r="J1459" s="102"/>
      <c r="K1459" s="103"/>
      <c r="L1459" s="103"/>
    </row>
    <row r="1460" spans="1:12" s="104" customFormat="1" ht="12.75">
      <c r="A1460" s="97"/>
      <c r="B1460" s="98"/>
      <c r="C1460" s="99"/>
      <c r="D1460" s="100"/>
      <c r="E1460" s="99"/>
      <c r="F1460" s="101"/>
      <c r="G1460" s="101"/>
      <c r="H1460" s="102"/>
      <c r="I1460" s="102"/>
      <c r="J1460" s="102"/>
      <c r="K1460" s="103"/>
      <c r="L1460" s="103"/>
    </row>
    <row r="1461" spans="1:12" s="104" customFormat="1" ht="12.75">
      <c r="A1461" s="97"/>
      <c r="B1461" s="98"/>
      <c r="C1461" s="99"/>
      <c r="D1461" s="100"/>
      <c r="E1461" s="99"/>
      <c r="F1461" s="101"/>
      <c r="G1461" s="101"/>
      <c r="H1461" s="102"/>
      <c r="I1461" s="102"/>
      <c r="J1461" s="102"/>
      <c r="K1461" s="103"/>
      <c r="L1461" s="103"/>
    </row>
    <row r="1462" spans="1:12" s="104" customFormat="1" ht="12.75">
      <c r="A1462" s="97"/>
      <c r="B1462" s="98"/>
      <c r="C1462" s="99"/>
      <c r="D1462" s="100"/>
      <c r="E1462" s="99"/>
      <c r="F1462" s="101"/>
      <c r="G1462" s="101"/>
      <c r="H1462" s="102"/>
      <c r="I1462" s="102"/>
      <c r="J1462" s="102"/>
      <c r="K1462" s="103"/>
      <c r="L1462" s="103"/>
    </row>
    <row r="1463" spans="1:12" s="104" customFormat="1" ht="12.75">
      <c r="A1463" s="97"/>
      <c r="B1463" s="98"/>
      <c r="C1463" s="99"/>
      <c r="D1463" s="100"/>
      <c r="E1463" s="99"/>
      <c r="F1463" s="101"/>
      <c r="G1463" s="101"/>
      <c r="H1463" s="102"/>
      <c r="I1463" s="102"/>
      <c r="J1463" s="102"/>
      <c r="K1463" s="103"/>
      <c r="L1463" s="103"/>
    </row>
    <row r="1464" spans="1:12" s="104" customFormat="1" ht="12.75">
      <c r="A1464" s="97"/>
      <c r="B1464" s="98"/>
      <c r="C1464" s="99"/>
      <c r="D1464" s="100"/>
      <c r="E1464" s="99"/>
      <c r="F1464" s="101"/>
      <c r="G1464" s="101"/>
      <c r="H1464" s="102"/>
      <c r="I1464" s="102"/>
      <c r="J1464" s="102"/>
      <c r="K1464" s="103"/>
      <c r="L1464" s="103"/>
    </row>
    <row r="1465" spans="1:12" s="104" customFormat="1" ht="12.75">
      <c r="A1465" s="97"/>
      <c r="B1465" s="98"/>
      <c r="C1465" s="99"/>
      <c r="D1465" s="100"/>
      <c r="E1465" s="99"/>
      <c r="F1465" s="101"/>
      <c r="G1465" s="101"/>
      <c r="H1465" s="102"/>
      <c r="I1465" s="102"/>
      <c r="J1465" s="102"/>
      <c r="K1465" s="103"/>
      <c r="L1465" s="103"/>
    </row>
    <row r="1466" spans="1:12" s="104" customFormat="1" ht="12.75">
      <c r="A1466" s="97"/>
      <c r="B1466" s="98"/>
      <c r="C1466" s="99"/>
      <c r="D1466" s="100"/>
      <c r="E1466" s="99"/>
      <c r="F1466" s="101"/>
      <c r="G1466" s="101"/>
      <c r="H1466" s="102"/>
      <c r="I1466" s="102"/>
      <c r="J1466" s="102"/>
      <c r="K1466" s="103"/>
      <c r="L1466" s="103"/>
    </row>
    <row r="1467" spans="1:12" s="104" customFormat="1" ht="12.75">
      <c r="A1467" s="97"/>
      <c r="B1467" s="98"/>
      <c r="C1467" s="99"/>
      <c r="D1467" s="100"/>
      <c r="E1467" s="99"/>
      <c r="F1467" s="101"/>
      <c r="G1467" s="101"/>
      <c r="H1467" s="102"/>
      <c r="I1467" s="102"/>
      <c r="J1467" s="102"/>
      <c r="K1467" s="103"/>
      <c r="L1467" s="103"/>
    </row>
    <row r="1468" spans="1:12" s="104" customFormat="1" ht="12.75">
      <c r="A1468" s="97"/>
      <c r="B1468" s="98"/>
      <c r="C1468" s="99"/>
      <c r="D1468" s="100"/>
      <c r="E1468" s="99"/>
      <c r="F1468" s="101"/>
      <c r="G1468" s="101"/>
      <c r="H1468" s="102"/>
      <c r="I1468" s="102"/>
      <c r="J1468" s="102"/>
      <c r="K1468" s="103"/>
      <c r="L1468" s="103"/>
    </row>
    <row r="1469" spans="1:12" s="104" customFormat="1" ht="12.75">
      <c r="A1469" s="97"/>
      <c r="B1469" s="98"/>
      <c r="C1469" s="99"/>
      <c r="D1469" s="100"/>
      <c r="E1469" s="99"/>
      <c r="F1469" s="101"/>
      <c r="G1469" s="101"/>
      <c r="H1469" s="102"/>
      <c r="I1469" s="102"/>
      <c r="J1469" s="102"/>
      <c r="K1469" s="103"/>
      <c r="L1469" s="103"/>
    </row>
    <row r="1470" spans="1:12" s="104" customFormat="1" ht="12.75">
      <c r="A1470" s="97"/>
      <c r="B1470" s="98"/>
      <c r="C1470" s="99"/>
      <c r="D1470" s="100"/>
      <c r="E1470" s="99"/>
      <c r="F1470" s="101"/>
      <c r="G1470" s="101"/>
      <c r="H1470" s="102"/>
      <c r="I1470" s="102"/>
      <c r="J1470" s="102"/>
      <c r="K1470" s="103"/>
      <c r="L1470" s="103"/>
    </row>
    <row r="1471" spans="1:12" s="104" customFormat="1" ht="12.75">
      <c r="A1471" s="97"/>
      <c r="B1471" s="98"/>
      <c r="C1471" s="99"/>
      <c r="D1471" s="100"/>
      <c r="E1471" s="99"/>
      <c r="F1471" s="101"/>
      <c r="G1471" s="101"/>
      <c r="H1471" s="102"/>
      <c r="I1471" s="102"/>
      <c r="J1471" s="102"/>
      <c r="K1471" s="103"/>
      <c r="L1471" s="103"/>
    </row>
    <row r="1472" spans="1:12" s="104" customFormat="1" ht="12.75">
      <c r="A1472" s="97"/>
      <c r="B1472" s="98"/>
      <c r="C1472" s="99"/>
      <c r="D1472" s="100"/>
      <c r="E1472" s="99"/>
      <c r="F1472" s="101"/>
      <c r="G1472" s="101"/>
      <c r="H1472" s="102"/>
      <c r="I1472" s="102"/>
      <c r="J1472" s="102"/>
      <c r="K1472" s="103"/>
      <c r="L1472" s="103"/>
    </row>
    <row r="1473" spans="1:12" s="104" customFormat="1" ht="12.75">
      <c r="A1473" s="97"/>
      <c r="B1473" s="98"/>
      <c r="C1473" s="99"/>
      <c r="D1473" s="100"/>
      <c r="E1473" s="99"/>
      <c r="F1473" s="101"/>
      <c r="G1473" s="101"/>
      <c r="H1473" s="102"/>
      <c r="I1473" s="102"/>
      <c r="J1473" s="102"/>
      <c r="K1473" s="103"/>
      <c r="L1473" s="103"/>
    </row>
    <row r="1474" spans="1:12" s="104" customFormat="1" ht="12.75">
      <c r="A1474" s="97"/>
      <c r="B1474" s="98"/>
      <c r="C1474" s="99"/>
      <c r="D1474" s="100"/>
      <c r="E1474" s="99"/>
      <c r="F1474" s="101"/>
      <c r="G1474" s="101"/>
      <c r="H1474" s="102"/>
      <c r="I1474" s="102"/>
      <c r="J1474" s="102"/>
      <c r="K1474" s="103"/>
      <c r="L1474" s="103"/>
    </row>
    <row r="1475" spans="1:12" s="104" customFormat="1" ht="12.75">
      <c r="A1475" s="97"/>
      <c r="B1475" s="98"/>
      <c r="C1475" s="99"/>
      <c r="D1475" s="100"/>
      <c r="E1475" s="99"/>
      <c r="F1475" s="101"/>
      <c r="G1475" s="101"/>
      <c r="H1475" s="102"/>
      <c r="I1475" s="102"/>
      <c r="J1475" s="102"/>
      <c r="K1475" s="103"/>
      <c r="L1475" s="103"/>
    </row>
    <row r="1476" spans="1:12" s="104" customFormat="1" ht="12.75">
      <c r="A1476" s="97"/>
      <c r="B1476" s="98"/>
      <c r="C1476" s="99"/>
      <c r="D1476" s="100"/>
      <c r="E1476" s="99"/>
      <c r="F1476" s="101"/>
      <c r="G1476" s="101"/>
      <c r="H1476" s="102"/>
      <c r="I1476" s="102"/>
      <c r="J1476" s="102"/>
      <c r="K1476" s="103"/>
      <c r="L1476" s="103"/>
    </row>
    <row r="1477" spans="1:12" s="104" customFormat="1" ht="12.75">
      <c r="A1477" s="97"/>
      <c r="B1477" s="98"/>
      <c r="C1477" s="99"/>
      <c r="D1477" s="100"/>
      <c r="E1477" s="99"/>
      <c r="F1477" s="101"/>
      <c r="G1477" s="101"/>
      <c r="H1477" s="102"/>
      <c r="I1477" s="102"/>
      <c r="J1477" s="102"/>
      <c r="K1477" s="103"/>
      <c r="L1477" s="103"/>
    </row>
    <row r="1478" spans="1:12" s="104" customFormat="1" ht="12.75">
      <c r="A1478" s="97"/>
      <c r="B1478" s="98"/>
      <c r="C1478" s="99"/>
      <c r="D1478" s="100"/>
      <c r="E1478" s="99"/>
      <c r="F1478" s="101"/>
      <c r="G1478" s="101"/>
      <c r="H1478" s="102"/>
      <c r="I1478" s="102"/>
      <c r="J1478" s="102"/>
      <c r="K1478" s="103"/>
      <c r="L1478" s="103"/>
    </row>
    <row r="1479" spans="1:12" s="104" customFormat="1" ht="12.75">
      <c r="A1479" s="97"/>
      <c r="B1479" s="98"/>
      <c r="C1479" s="99"/>
      <c r="D1479" s="100"/>
      <c r="E1479" s="99"/>
      <c r="F1479" s="101"/>
      <c r="G1479" s="101"/>
      <c r="H1479" s="102"/>
      <c r="I1479" s="102"/>
      <c r="J1479" s="102"/>
      <c r="K1479" s="103"/>
      <c r="L1479" s="103"/>
    </row>
    <row r="1480" spans="1:12" s="104" customFormat="1" ht="12.75">
      <c r="A1480" s="97"/>
      <c r="B1480" s="98"/>
      <c r="C1480" s="99"/>
      <c r="D1480" s="100"/>
      <c r="E1480" s="99"/>
      <c r="F1480" s="101"/>
      <c r="G1480" s="101"/>
      <c r="H1480" s="102"/>
      <c r="I1480" s="102"/>
      <c r="J1480" s="102"/>
      <c r="K1480" s="103"/>
      <c r="L1480" s="103"/>
    </row>
    <row r="1481" spans="1:12" s="104" customFormat="1" ht="12.75">
      <c r="A1481" s="97"/>
      <c r="B1481" s="98"/>
      <c r="C1481" s="99"/>
      <c r="D1481" s="100"/>
      <c r="E1481" s="99"/>
      <c r="F1481" s="101"/>
      <c r="G1481" s="101"/>
      <c r="H1481" s="102"/>
      <c r="I1481" s="102"/>
      <c r="J1481" s="102"/>
      <c r="K1481" s="103"/>
      <c r="L1481" s="103"/>
    </row>
    <row r="1482" spans="1:12" s="104" customFormat="1" ht="12.75">
      <c r="A1482" s="97"/>
      <c r="B1482" s="98"/>
      <c r="C1482" s="99"/>
      <c r="D1482" s="100"/>
      <c r="E1482" s="99"/>
      <c r="F1482" s="101"/>
      <c r="G1482" s="101"/>
      <c r="H1482" s="102"/>
      <c r="I1482" s="102"/>
      <c r="J1482" s="102"/>
      <c r="K1482" s="103"/>
      <c r="L1482" s="103"/>
    </row>
    <row r="1483" spans="1:12" s="104" customFormat="1" ht="12.75">
      <c r="A1483" s="97"/>
      <c r="B1483" s="98"/>
      <c r="C1483" s="99"/>
      <c r="D1483" s="100"/>
      <c r="E1483" s="99"/>
      <c r="F1483" s="101"/>
      <c r="G1483" s="101"/>
      <c r="H1483" s="102"/>
      <c r="I1483" s="102"/>
      <c r="J1483" s="102"/>
      <c r="K1483" s="103"/>
      <c r="L1483" s="103"/>
    </row>
    <row r="1484" spans="1:12" s="104" customFormat="1" ht="12.75">
      <c r="A1484" s="97"/>
      <c r="B1484" s="98"/>
      <c r="C1484" s="99"/>
      <c r="D1484" s="100"/>
      <c r="E1484" s="99"/>
      <c r="F1484" s="101"/>
      <c r="G1484" s="101"/>
      <c r="H1484" s="102"/>
      <c r="I1484" s="102"/>
      <c r="J1484" s="102"/>
      <c r="K1484" s="103"/>
      <c r="L1484" s="103"/>
    </row>
    <row r="1485" spans="1:12" s="104" customFormat="1" ht="12.75">
      <c r="A1485" s="97"/>
      <c r="B1485" s="98"/>
      <c r="C1485" s="99"/>
      <c r="D1485" s="100"/>
      <c r="E1485" s="99"/>
      <c r="F1485" s="101"/>
      <c r="G1485" s="101"/>
      <c r="H1485" s="102"/>
      <c r="I1485" s="102"/>
      <c r="J1485" s="102"/>
      <c r="K1485" s="103"/>
      <c r="L1485" s="103"/>
    </row>
    <row r="1486" spans="1:12" s="104" customFormat="1" ht="12.75">
      <c r="A1486" s="97"/>
      <c r="B1486" s="98"/>
      <c r="C1486" s="99"/>
      <c r="D1486" s="100"/>
      <c r="E1486" s="99"/>
      <c r="F1486" s="101"/>
      <c r="G1486" s="101"/>
      <c r="H1486" s="102"/>
      <c r="I1486" s="102"/>
      <c r="J1486" s="102"/>
      <c r="K1486" s="103"/>
      <c r="L1486" s="103"/>
    </row>
    <row r="1487" spans="1:12" s="104" customFormat="1" ht="12.75">
      <c r="A1487" s="97"/>
      <c r="B1487" s="98"/>
      <c r="C1487" s="99"/>
      <c r="D1487" s="100"/>
      <c r="E1487" s="99"/>
      <c r="F1487" s="101"/>
      <c r="G1487" s="101"/>
      <c r="H1487" s="102"/>
      <c r="I1487" s="102"/>
      <c r="J1487" s="102"/>
      <c r="K1487" s="103"/>
      <c r="L1487" s="103"/>
    </row>
    <row r="1488" spans="1:12" s="104" customFormat="1" ht="12.75">
      <c r="A1488" s="97"/>
      <c r="B1488" s="98"/>
      <c r="C1488" s="99"/>
      <c r="D1488" s="100"/>
      <c r="E1488" s="99"/>
      <c r="F1488" s="101"/>
      <c r="G1488" s="101"/>
      <c r="H1488" s="102"/>
      <c r="I1488" s="102"/>
      <c r="J1488" s="102"/>
      <c r="K1488" s="103"/>
      <c r="L1488" s="103"/>
    </row>
    <row r="1489" spans="1:12" s="104" customFormat="1" ht="12.75">
      <c r="A1489" s="97"/>
      <c r="B1489" s="98"/>
      <c r="C1489" s="99"/>
      <c r="D1489" s="100"/>
      <c r="E1489" s="99"/>
      <c r="F1489" s="101"/>
      <c r="G1489" s="101"/>
      <c r="H1489" s="102"/>
      <c r="I1489" s="102"/>
      <c r="J1489" s="102"/>
      <c r="K1489" s="103"/>
      <c r="L1489" s="103"/>
    </row>
    <row r="1490" spans="1:12" s="104" customFormat="1" ht="12.75">
      <c r="A1490" s="97"/>
      <c r="B1490" s="98"/>
      <c r="C1490" s="99"/>
      <c r="D1490" s="100"/>
      <c r="E1490" s="99"/>
      <c r="F1490" s="101"/>
      <c r="G1490" s="101"/>
      <c r="H1490" s="102"/>
      <c r="I1490" s="102"/>
      <c r="J1490" s="102"/>
      <c r="K1490" s="103"/>
      <c r="L1490" s="103"/>
    </row>
    <row r="1491" spans="1:12" s="104" customFormat="1" ht="12.75">
      <c r="A1491" s="97"/>
      <c r="B1491" s="98"/>
      <c r="C1491" s="99"/>
      <c r="D1491" s="100"/>
      <c r="E1491" s="99"/>
      <c r="F1491" s="101"/>
      <c r="G1491" s="101"/>
      <c r="H1491" s="102"/>
      <c r="I1491" s="102"/>
      <c r="J1491" s="102"/>
      <c r="K1491" s="103"/>
      <c r="L1491" s="103"/>
    </row>
    <row r="1492" spans="1:12" s="104" customFormat="1" ht="12.75">
      <c r="A1492" s="97"/>
      <c r="B1492" s="98"/>
      <c r="C1492" s="99"/>
      <c r="D1492" s="100"/>
      <c r="E1492" s="99"/>
      <c r="F1492" s="101"/>
      <c r="G1492" s="101"/>
      <c r="H1492" s="102"/>
      <c r="I1492" s="102"/>
      <c r="J1492" s="102"/>
      <c r="K1492" s="103"/>
      <c r="L1492" s="103"/>
    </row>
    <row r="1493" spans="1:12" s="104" customFormat="1" ht="12.75">
      <c r="A1493" s="97"/>
      <c r="B1493" s="98"/>
      <c r="C1493" s="99"/>
      <c r="D1493" s="100"/>
      <c r="E1493" s="99"/>
      <c r="F1493" s="101"/>
      <c r="G1493" s="101"/>
      <c r="H1493" s="102"/>
      <c r="I1493" s="102"/>
      <c r="J1493" s="102"/>
      <c r="K1493" s="103"/>
      <c r="L1493" s="103"/>
    </row>
    <row r="1494" spans="1:12" s="104" customFormat="1" ht="12.75">
      <c r="A1494" s="97"/>
      <c r="B1494" s="98"/>
      <c r="C1494" s="99"/>
      <c r="D1494" s="100"/>
      <c r="E1494" s="99"/>
      <c r="F1494" s="101"/>
      <c r="G1494" s="101"/>
      <c r="H1494" s="102"/>
      <c r="I1494" s="102"/>
      <c r="J1494" s="102"/>
      <c r="K1494" s="103"/>
      <c r="L1494" s="103"/>
    </row>
    <row r="1495" spans="1:12" s="104" customFormat="1" ht="12.75">
      <c r="A1495" s="97"/>
      <c r="B1495" s="98"/>
      <c r="C1495" s="99"/>
      <c r="D1495" s="100"/>
      <c r="E1495" s="99"/>
      <c r="F1495" s="101"/>
      <c r="G1495" s="101"/>
      <c r="H1495" s="102"/>
      <c r="I1495" s="102"/>
      <c r="J1495" s="102"/>
      <c r="K1495" s="103"/>
      <c r="L1495" s="103"/>
    </row>
    <row r="1496" spans="1:12" s="104" customFormat="1" ht="12.75">
      <c r="A1496" s="97"/>
      <c r="B1496" s="98"/>
      <c r="C1496" s="99"/>
      <c r="D1496" s="100"/>
      <c r="E1496" s="99"/>
      <c r="F1496" s="101"/>
      <c r="G1496" s="101"/>
      <c r="H1496" s="102"/>
      <c r="I1496" s="102"/>
      <c r="J1496" s="102"/>
      <c r="K1496" s="103"/>
      <c r="L1496" s="103"/>
    </row>
    <row r="1497" spans="1:12" s="104" customFormat="1" ht="12.75">
      <c r="A1497" s="97"/>
      <c r="B1497" s="98"/>
      <c r="C1497" s="99"/>
      <c r="D1497" s="100"/>
      <c r="E1497" s="99"/>
      <c r="F1497" s="101"/>
      <c r="G1497" s="101"/>
      <c r="H1497" s="102"/>
      <c r="I1497" s="102"/>
      <c r="J1497" s="102"/>
      <c r="K1497" s="103"/>
      <c r="L1497" s="103"/>
    </row>
    <row r="1498" spans="1:12" s="104" customFormat="1" ht="12.75">
      <c r="A1498" s="97"/>
      <c r="B1498" s="98"/>
      <c r="C1498" s="99"/>
      <c r="D1498" s="100"/>
      <c r="E1498" s="99"/>
      <c r="F1498" s="101"/>
      <c r="G1498" s="101"/>
      <c r="H1498" s="102"/>
      <c r="I1498" s="102"/>
      <c r="J1498" s="102"/>
      <c r="K1498" s="103"/>
      <c r="L1498" s="103"/>
    </row>
    <row r="1499" spans="1:12" s="104" customFormat="1" ht="12.75">
      <c r="A1499" s="97"/>
      <c r="B1499" s="98"/>
      <c r="C1499" s="99"/>
      <c r="D1499" s="100"/>
      <c r="E1499" s="99"/>
      <c r="F1499" s="101"/>
      <c r="G1499" s="101"/>
      <c r="H1499" s="102"/>
      <c r="I1499" s="102"/>
      <c r="J1499" s="102"/>
      <c r="K1499" s="103"/>
      <c r="L1499" s="103"/>
    </row>
    <row r="1500" spans="1:12" s="104" customFormat="1" ht="12.75">
      <c r="A1500" s="97"/>
      <c r="B1500" s="98"/>
      <c r="C1500" s="99"/>
      <c r="D1500" s="100"/>
      <c r="E1500" s="99"/>
      <c r="F1500" s="101"/>
      <c r="G1500" s="101"/>
      <c r="H1500" s="102"/>
      <c r="I1500" s="102"/>
      <c r="J1500" s="102"/>
      <c r="K1500" s="103"/>
      <c r="L1500" s="103"/>
    </row>
    <row r="1501" spans="1:12" s="104" customFormat="1" ht="12.75">
      <c r="A1501" s="97"/>
      <c r="B1501" s="98"/>
      <c r="C1501" s="99"/>
      <c r="D1501" s="100"/>
      <c r="E1501" s="99"/>
      <c r="F1501" s="101"/>
      <c r="G1501" s="101"/>
      <c r="H1501" s="102"/>
      <c r="I1501" s="102"/>
      <c r="J1501" s="102"/>
      <c r="K1501" s="103"/>
      <c r="L1501" s="103"/>
    </row>
    <row r="1502" spans="1:12" s="104" customFormat="1" ht="12.75">
      <c r="A1502" s="97"/>
      <c r="B1502" s="98"/>
      <c r="C1502" s="99"/>
      <c r="D1502" s="100"/>
      <c r="E1502" s="99"/>
      <c r="F1502" s="101"/>
      <c r="G1502" s="101"/>
      <c r="H1502" s="102"/>
      <c r="I1502" s="102"/>
      <c r="J1502" s="102"/>
      <c r="K1502" s="103"/>
      <c r="L1502" s="103"/>
    </row>
    <row r="1503" spans="1:12" s="104" customFormat="1" ht="12.75">
      <c r="A1503" s="97"/>
      <c r="B1503" s="98"/>
      <c r="C1503" s="99"/>
      <c r="D1503" s="100"/>
      <c r="E1503" s="99"/>
      <c r="F1503" s="101"/>
      <c r="G1503" s="101"/>
      <c r="H1503" s="102"/>
      <c r="I1503" s="102"/>
      <c r="J1503" s="102"/>
      <c r="K1503" s="103"/>
      <c r="L1503" s="103"/>
    </row>
    <row r="1504" spans="1:12" s="104" customFormat="1" ht="12.75">
      <c r="A1504" s="97"/>
      <c r="B1504" s="98"/>
      <c r="C1504" s="99"/>
      <c r="D1504" s="100"/>
      <c r="E1504" s="99"/>
      <c r="F1504" s="101"/>
      <c r="G1504" s="101"/>
      <c r="H1504" s="102"/>
      <c r="I1504" s="102"/>
      <c r="J1504" s="102"/>
      <c r="K1504" s="103"/>
      <c r="L1504" s="103"/>
    </row>
    <row r="1505" spans="1:12" s="104" customFormat="1" ht="12.75">
      <c r="A1505" s="97"/>
      <c r="B1505" s="98"/>
      <c r="C1505" s="99"/>
      <c r="D1505" s="100"/>
      <c r="E1505" s="99"/>
      <c r="F1505" s="101"/>
      <c r="G1505" s="101"/>
      <c r="H1505" s="102"/>
      <c r="I1505" s="102"/>
      <c r="J1505" s="102"/>
      <c r="K1505" s="103"/>
      <c r="L1505" s="103"/>
    </row>
    <row r="1506" spans="1:12" s="104" customFormat="1" ht="12.75">
      <c r="A1506" s="97"/>
      <c r="B1506" s="98"/>
      <c r="C1506" s="99"/>
      <c r="D1506" s="100"/>
      <c r="E1506" s="99"/>
      <c r="F1506" s="101"/>
      <c r="G1506" s="101"/>
      <c r="H1506" s="102"/>
      <c r="I1506" s="102"/>
      <c r="J1506" s="102"/>
      <c r="K1506" s="103"/>
      <c r="L1506" s="103"/>
    </row>
    <row r="1507" spans="1:12" s="104" customFormat="1" ht="12.75">
      <c r="A1507" s="97"/>
      <c r="B1507" s="98"/>
      <c r="C1507" s="99"/>
      <c r="D1507" s="100"/>
      <c r="E1507" s="99"/>
      <c r="F1507" s="101"/>
      <c r="G1507" s="101"/>
      <c r="H1507" s="102"/>
      <c r="I1507" s="102"/>
      <c r="J1507" s="102"/>
      <c r="K1507" s="103"/>
      <c r="L1507" s="103"/>
    </row>
    <row r="1508" spans="1:12" s="104" customFormat="1" ht="12.75">
      <c r="A1508" s="97"/>
      <c r="B1508" s="98"/>
      <c r="C1508" s="99"/>
      <c r="D1508" s="100"/>
      <c r="E1508" s="99"/>
      <c r="F1508" s="101"/>
      <c r="G1508" s="101"/>
      <c r="H1508" s="102"/>
      <c r="I1508" s="102"/>
      <c r="J1508" s="102"/>
      <c r="K1508" s="103"/>
      <c r="L1508" s="103"/>
    </row>
    <row r="1509" spans="1:12" s="104" customFormat="1" ht="12.75">
      <c r="A1509" s="97"/>
      <c r="B1509" s="98"/>
      <c r="C1509" s="99"/>
      <c r="D1509" s="100"/>
      <c r="E1509" s="99"/>
      <c r="F1509" s="101"/>
      <c r="G1509" s="101"/>
      <c r="H1509" s="102"/>
      <c r="I1509" s="102"/>
      <c r="J1509" s="102"/>
      <c r="K1509" s="103"/>
      <c r="L1509" s="103"/>
    </row>
    <row r="1510" spans="1:12" s="104" customFormat="1" ht="12.75">
      <c r="A1510" s="97"/>
      <c r="B1510" s="98"/>
      <c r="C1510" s="99"/>
      <c r="D1510" s="100"/>
      <c r="E1510" s="99"/>
      <c r="F1510" s="101"/>
      <c r="G1510" s="101"/>
      <c r="H1510" s="102"/>
      <c r="I1510" s="102"/>
      <c r="J1510" s="102"/>
      <c r="K1510" s="103"/>
      <c r="L1510" s="103"/>
    </row>
    <row r="1511" spans="1:12" s="104" customFormat="1" ht="12.75">
      <c r="A1511" s="97"/>
      <c r="B1511" s="98"/>
      <c r="C1511" s="99"/>
      <c r="D1511" s="100"/>
      <c r="E1511" s="99"/>
      <c r="F1511" s="101"/>
      <c r="G1511" s="101"/>
      <c r="H1511" s="102"/>
      <c r="I1511" s="102"/>
      <c r="J1511" s="102"/>
      <c r="K1511" s="103"/>
      <c r="L1511" s="103"/>
    </row>
    <row r="1512" spans="1:12" s="104" customFormat="1" ht="12.75">
      <c r="A1512" s="97"/>
      <c r="B1512" s="98"/>
      <c r="C1512" s="99"/>
      <c r="D1512" s="100"/>
      <c r="E1512" s="99"/>
      <c r="F1512" s="101"/>
      <c r="G1512" s="101"/>
      <c r="H1512" s="102"/>
      <c r="I1512" s="102"/>
      <c r="J1512" s="102"/>
      <c r="K1512" s="103"/>
      <c r="L1512" s="103"/>
    </row>
    <row r="1513" spans="1:12" s="104" customFormat="1" ht="12.75">
      <c r="A1513" s="97"/>
      <c r="B1513" s="98"/>
      <c r="C1513" s="99"/>
      <c r="D1513" s="100"/>
      <c r="E1513" s="99"/>
      <c r="F1513" s="101"/>
      <c r="G1513" s="101"/>
      <c r="H1513" s="102"/>
      <c r="I1513" s="102"/>
      <c r="J1513" s="102"/>
      <c r="K1513" s="103"/>
      <c r="L1513" s="103"/>
    </row>
    <row r="1514" spans="1:12" s="104" customFormat="1" ht="12.75">
      <c r="A1514" s="97"/>
      <c r="B1514" s="98"/>
      <c r="C1514" s="99"/>
      <c r="D1514" s="100"/>
      <c r="E1514" s="99"/>
      <c r="F1514" s="101"/>
      <c r="G1514" s="101"/>
      <c r="H1514" s="102"/>
      <c r="I1514" s="102"/>
      <c r="J1514" s="102"/>
      <c r="K1514" s="103"/>
      <c r="L1514" s="103"/>
    </row>
    <row r="1515" spans="1:12" s="104" customFormat="1" ht="12.75">
      <c r="A1515" s="97"/>
      <c r="B1515" s="98"/>
      <c r="C1515" s="99"/>
      <c r="D1515" s="100"/>
      <c r="E1515" s="99"/>
      <c r="F1515" s="101"/>
      <c r="G1515" s="101"/>
      <c r="H1515" s="102"/>
      <c r="I1515" s="102"/>
      <c r="J1515" s="102"/>
      <c r="K1515" s="103"/>
      <c r="L1515" s="103"/>
    </row>
    <row r="1516" spans="1:12" s="104" customFormat="1" ht="12.75">
      <c r="A1516" s="97"/>
      <c r="B1516" s="98"/>
      <c r="C1516" s="99"/>
      <c r="D1516" s="100"/>
      <c r="E1516" s="99"/>
      <c r="F1516" s="101"/>
      <c r="G1516" s="101"/>
      <c r="H1516" s="102"/>
      <c r="I1516" s="102"/>
      <c r="J1516" s="102"/>
      <c r="K1516" s="103"/>
      <c r="L1516" s="103"/>
    </row>
    <row r="1517" spans="1:12" s="104" customFormat="1" ht="12.75">
      <c r="A1517" s="97"/>
      <c r="B1517" s="98"/>
      <c r="C1517" s="99"/>
      <c r="D1517" s="100"/>
      <c r="E1517" s="99"/>
      <c r="F1517" s="101"/>
      <c r="G1517" s="101"/>
      <c r="H1517" s="102"/>
      <c r="I1517" s="102"/>
      <c r="J1517" s="102"/>
      <c r="K1517" s="103"/>
      <c r="L1517" s="103"/>
    </row>
    <row r="1518" spans="1:12" s="104" customFormat="1" ht="12.75">
      <c r="A1518" s="97"/>
      <c r="B1518" s="98"/>
      <c r="C1518" s="99"/>
      <c r="D1518" s="100"/>
      <c r="E1518" s="99"/>
      <c r="F1518" s="101"/>
      <c r="G1518" s="101"/>
      <c r="H1518" s="102"/>
      <c r="I1518" s="102"/>
      <c r="J1518" s="102"/>
      <c r="K1518" s="103"/>
      <c r="L1518" s="103"/>
    </row>
    <row r="1519" spans="1:12" s="104" customFormat="1" ht="12.75">
      <c r="A1519" s="97"/>
      <c r="B1519" s="98"/>
      <c r="C1519" s="99"/>
      <c r="D1519" s="100"/>
      <c r="E1519" s="99"/>
      <c r="F1519" s="101"/>
      <c r="G1519" s="101"/>
      <c r="H1519" s="102"/>
      <c r="I1519" s="102"/>
      <c r="J1519" s="102"/>
      <c r="K1519" s="103"/>
      <c r="L1519" s="103"/>
    </row>
    <row r="1520" spans="1:12" s="104" customFormat="1" ht="12.75">
      <c r="A1520" s="97"/>
      <c r="B1520" s="98"/>
      <c r="C1520" s="99"/>
      <c r="D1520" s="100"/>
      <c r="E1520" s="99"/>
      <c r="F1520" s="101"/>
      <c r="G1520" s="101"/>
      <c r="H1520" s="102"/>
      <c r="I1520" s="102"/>
      <c r="J1520" s="102"/>
      <c r="K1520" s="103"/>
      <c r="L1520" s="103"/>
    </row>
    <row r="1521" spans="1:12" s="104" customFormat="1" ht="12.75">
      <c r="A1521" s="97"/>
      <c r="B1521" s="98"/>
      <c r="C1521" s="99"/>
      <c r="D1521" s="100"/>
      <c r="E1521" s="99"/>
      <c r="F1521" s="101"/>
      <c r="G1521" s="101"/>
      <c r="H1521" s="102"/>
      <c r="I1521" s="102"/>
      <c r="J1521" s="102"/>
      <c r="K1521" s="103"/>
      <c r="L1521" s="103"/>
    </row>
    <row r="1522" spans="1:12" s="104" customFormat="1" ht="12.75">
      <c r="A1522" s="97"/>
      <c r="B1522" s="98"/>
      <c r="C1522" s="99"/>
      <c r="D1522" s="100"/>
      <c r="E1522" s="99"/>
      <c r="F1522" s="101"/>
      <c r="G1522" s="101"/>
      <c r="H1522" s="102"/>
      <c r="I1522" s="102"/>
      <c r="J1522" s="102"/>
      <c r="K1522" s="103"/>
      <c r="L1522" s="103"/>
    </row>
    <row r="1523" spans="1:12" s="104" customFormat="1" ht="12.75">
      <c r="A1523" s="97"/>
      <c r="B1523" s="98"/>
      <c r="C1523" s="99"/>
      <c r="D1523" s="100"/>
      <c r="E1523" s="99"/>
      <c r="F1523" s="101"/>
      <c r="G1523" s="101"/>
      <c r="H1523" s="102"/>
      <c r="I1523" s="102"/>
      <c r="J1523" s="102"/>
      <c r="K1523" s="103"/>
      <c r="L1523" s="103"/>
    </row>
    <row r="1524" spans="1:12" s="104" customFormat="1" ht="12.75">
      <c r="A1524" s="97"/>
      <c r="B1524" s="98"/>
      <c r="C1524" s="99"/>
      <c r="D1524" s="100"/>
      <c r="E1524" s="99"/>
      <c r="F1524" s="101"/>
      <c r="G1524" s="101"/>
      <c r="H1524" s="102"/>
      <c r="I1524" s="102"/>
      <c r="J1524" s="102"/>
      <c r="K1524" s="103"/>
      <c r="L1524" s="103"/>
    </row>
    <row r="1525" spans="1:12" s="104" customFormat="1" ht="12.75">
      <c r="A1525" s="97"/>
      <c r="B1525" s="98"/>
      <c r="C1525" s="99"/>
      <c r="D1525" s="100"/>
      <c r="E1525" s="99"/>
      <c r="F1525" s="101"/>
      <c r="G1525" s="101"/>
      <c r="H1525" s="102"/>
      <c r="I1525" s="102"/>
      <c r="J1525" s="102"/>
      <c r="K1525" s="103"/>
      <c r="L1525" s="103"/>
    </row>
    <row r="1526" spans="1:12" s="104" customFormat="1" ht="12.75">
      <c r="A1526" s="97"/>
      <c r="B1526" s="98"/>
      <c r="C1526" s="99"/>
      <c r="D1526" s="100"/>
      <c r="E1526" s="99"/>
      <c r="F1526" s="101"/>
      <c r="G1526" s="101"/>
      <c r="H1526" s="102"/>
      <c r="I1526" s="102"/>
      <c r="J1526" s="102"/>
      <c r="K1526" s="103"/>
      <c r="L1526" s="103"/>
    </row>
    <row r="1527" spans="1:12" s="104" customFormat="1" ht="12.75">
      <c r="A1527" s="97"/>
      <c r="B1527" s="98"/>
      <c r="C1527" s="99"/>
      <c r="D1527" s="100"/>
      <c r="E1527" s="99"/>
      <c r="F1527" s="101"/>
      <c r="G1527" s="101"/>
      <c r="H1527" s="102"/>
      <c r="I1527" s="102"/>
      <c r="J1527" s="102"/>
      <c r="K1527" s="103"/>
      <c r="L1527" s="103"/>
    </row>
    <row r="1528" spans="1:12" s="104" customFormat="1" ht="12.75">
      <c r="A1528" s="97"/>
      <c r="B1528" s="98"/>
      <c r="C1528" s="99"/>
      <c r="D1528" s="100"/>
      <c r="E1528" s="99"/>
      <c r="F1528" s="101"/>
      <c r="G1528" s="101"/>
      <c r="H1528" s="102"/>
      <c r="I1528" s="102"/>
      <c r="J1528" s="102"/>
      <c r="K1528" s="103"/>
      <c r="L1528" s="103"/>
    </row>
    <row r="1529" spans="1:12" s="104" customFormat="1" ht="12.75">
      <c r="A1529" s="97"/>
      <c r="B1529" s="98"/>
      <c r="C1529" s="99"/>
      <c r="D1529" s="100"/>
      <c r="E1529" s="99"/>
      <c r="F1529" s="101"/>
      <c r="G1529" s="101"/>
      <c r="H1529" s="102"/>
      <c r="I1529" s="102"/>
      <c r="J1529" s="102"/>
      <c r="K1529" s="103"/>
      <c r="L1529" s="103"/>
    </row>
    <row r="1530" spans="1:12" s="104" customFormat="1" ht="12.75">
      <c r="A1530" s="97"/>
      <c r="B1530" s="98"/>
      <c r="C1530" s="99"/>
      <c r="D1530" s="100"/>
      <c r="E1530" s="99"/>
      <c r="F1530" s="101"/>
      <c r="G1530" s="101"/>
      <c r="H1530" s="102"/>
      <c r="I1530" s="102"/>
      <c r="J1530" s="102"/>
      <c r="K1530" s="103"/>
      <c r="L1530" s="103"/>
    </row>
    <row r="1531" spans="1:12" s="104" customFormat="1" ht="12.75">
      <c r="A1531" s="97"/>
      <c r="B1531" s="98"/>
      <c r="C1531" s="99"/>
      <c r="D1531" s="100"/>
      <c r="E1531" s="99"/>
      <c r="F1531" s="101"/>
      <c r="G1531" s="101"/>
      <c r="H1531" s="102"/>
      <c r="I1531" s="102"/>
      <c r="J1531" s="102"/>
      <c r="K1531" s="103"/>
      <c r="L1531" s="103"/>
    </row>
    <row r="1532" spans="1:12" s="104" customFormat="1" ht="12.75">
      <c r="A1532" s="97"/>
      <c r="B1532" s="98"/>
      <c r="C1532" s="99"/>
      <c r="D1532" s="100"/>
      <c r="E1532" s="99"/>
      <c r="F1532" s="101"/>
      <c r="G1532" s="101"/>
      <c r="H1532" s="102"/>
      <c r="I1532" s="102"/>
      <c r="J1532" s="102"/>
      <c r="K1532" s="103"/>
      <c r="L1532" s="103"/>
    </row>
    <row r="1533" spans="1:12" s="104" customFormat="1" ht="12.75">
      <c r="A1533" s="97"/>
      <c r="B1533" s="98"/>
      <c r="C1533" s="99"/>
      <c r="D1533" s="100"/>
      <c r="E1533" s="99"/>
      <c r="F1533" s="101"/>
      <c r="G1533" s="101"/>
      <c r="H1533" s="102"/>
      <c r="I1533" s="102"/>
      <c r="J1533" s="102"/>
      <c r="K1533" s="103"/>
      <c r="L1533" s="103"/>
    </row>
    <row r="1534" spans="1:12" s="104" customFormat="1" ht="12.75">
      <c r="A1534" s="97"/>
      <c r="B1534" s="98"/>
      <c r="C1534" s="99"/>
      <c r="D1534" s="100"/>
      <c r="E1534" s="99"/>
      <c r="F1534" s="101"/>
      <c r="G1534" s="101"/>
      <c r="H1534" s="102"/>
      <c r="I1534" s="102"/>
      <c r="J1534" s="102"/>
      <c r="K1534" s="103"/>
      <c r="L1534" s="103"/>
    </row>
    <row r="1535" spans="1:12" s="104" customFormat="1" ht="12.75">
      <c r="A1535" s="97"/>
      <c r="B1535" s="98"/>
      <c r="C1535" s="99"/>
      <c r="D1535" s="100"/>
      <c r="E1535" s="99"/>
      <c r="F1535" s="101"/>
      <c r="G1535" s="101"/>
      <c r="H1535" s="102"/>
      <c r="I1535" s="102"/>
      <c r="J1535" s="102"/>
      <c r="K1535" s="103"/>
      <c r="L1535" s="103"/>
    </row>
    <row r="1536" spans="1:12" s="104" customFormat="1" ht="12.75">
      <c r="A1536" s="97"/>
      <c r="B1536" s="98"/>
      <c r="C1536" s="99"/>
      <c r="D1536" s="100"/>
      <c r="E1536" s="99"/>
      <c r="F1536" s="101"/>
      <c r="G1536" s="101"/>
      <c r="H1536" s="102"/>
      <c r="I1536" s="102"/>
      <c r="J1536" s="102"/>
      <c r="K1536" s="103"/>
      <c r="L1536" s="103"/>
    </row>
    <row r="1537" spans="1:12" s="104" customFormat="1" ht="12.75">
      <c r="A1537" s="97"/>
      <c r="B1537" s="98"/>
      <c r="C1537" s="99"/>
      <c r="D1537" s="100"/>
      <c r="E1537" s="99"/>
      <c r="F1537" s="101"/>
      <c r="G1537" s="101"/>
      <c r="H1537" s="102"/>
      <c r="I1537" s="102"/>
      <c r="J1537" s="102"/>
      <c r="K1537" s="103"/>
      <c r="L1537" s="103"/>
    </row>
    <row r="1538" spans="1:12" s="104" customFormat="1" ht="12.75">
      <c r="A1538" s="97"/>
      <c r="B1538" s="98"/>
      <c r="C1538" s="99"/>
      <c r="D1538" s="100"/>
      <c r="E1538" s="99"/>
      <c r="F1538" s="101"/>
      <c r="G1538" s="101"/>
      <c r="H1538" s="102"/>
      <c r="I1538" s="102"/>
      <c r="J1538" s="102"/>
      <c r="K1538" s="103"/>
      <c r="L1538" s="103"/>
    </row>
    <row r="1539" spans="1:12" s="104" customFormat="1" ht="12.75">
      <c r="A1539" s="97"/>
      <c r="B1539" s="98"/>
      <c r="C1539" s="99"/>
      <c r="D1539" s="100"/>
      <c r="E1539" s="99"/>
      <c r="F1539" s="101"/>
      <c r="G1539" s="101"/>
      <c r="H1539" s="102"/>
      <c r="I1539" s="102"/>
      <c r="J1539" s="102"/>
      <c r="K1539" s="103"/>
      <c r="L1539" s="103"/>
    </row>
    <row r="1540" spans="1:12" s="104" customFormat="1" ht="12.75">
      <c r="A1540" s="97"/>
      <c r="B1540" s="98"/>
      <c r="C1540" s="99"/>
      <c r="D1540" s="100"/>
      <c r="E1540" s="99"/>
      <c r="F1540" s="101"/>
      <c r="G1540" s="101"/>
      <c r="H1540" s="102"/>
      <c r="I1540" s="102"/>
      <c r="J1540" s="102"/>
      <c r="K1540" s="103"/>
      <c r="L1540" s="103"/>
    </row>
    <row r="1541" spans="1:12" s="104" customFormat="1" ht="12.75">
      <c r="A1541" s="97"/>
      <c r="B1541" s="98"/>
      <c r="C1541" s="99"/>
      <c r="D1541" s="100"/>
      <c r="E1541" s="99"/>
      <c r="F1541" s="101"/>
      <c r="G1541" s="101"/>
      <c r="H1541" s="102"/>
      <c r="I1541" s="102"/>
      <c r="J1541" s="102"/>
      <c r="K1541" s="103"/>
      <c r="L1541" s="103"/>
    </row>
    <row r="1542" spans="1:12" s="104" customFormat="1" ht="12.75">
      <c r="A1542" s="97"/>
      <c r="B1542" s="98"/>
      <c r="C1542" s="99"/>
      <c r="D1542" s="100"/>
      <c r="E1542" s="99"/>
      <c r="F1542" s="101"/>
      <c r="G1542" s="101"/>
      <c r="H1542" s="102"/>
      <c r="I1542" s="102"/>
      <c r="J1542" s="102"/>
      <c r="K1542" s="103"/>
      <c r="L1542" s="103"/>
    </row>
    <row r="1543" spans="1:12" s="104" customFormat="1" ht="12.75">
      <c r="A1543" s="97"/>
      <c r="B1543" s="98"/>
      <c r="C1543" s="99"/>
      <c r="D1543" s="100"/>
      <c r="E1543" s="99"/>
      <c r="F1543" s="101"/>
      <c r="G1543" s="101"/>
      <c r="H1543" s="102"/>
      <c r="I1543" s="102"/>
      <c r="J1543" s="102"/>
      <c r="K1543" s="103"/>
      <c r="L1543" s="103"/>
    </row>
    <row r="1544" spans="1:12" s="104" customFormat="1" ht="12.75">
      <c r="A1544" s="97"/>
      <c r="B1544" s="98"/>
      <c r="C1544" s="99"/>
      <c r="D1544" s="100"/>
      <c r="E1544" s="99"/>
      <c r="F1544" s="101"/>
      <c r="G1544" s="101"/>
      <c r="H1544" s="102"/>
      <c r="I1544" s="102"/>
      <c r="J1544" s="102"/>
      <c r="K1544" s="103"/>
      <c r="L1544" s="103"/>
    </row>
    <row r="1545" spans="1:12" s="104" customFormat="1" ht="12.75">
      <c r="A1545" s="97"/>
      <c r="B1545" s="98"/>
      <c r="C1545" s="99"/>
      <c r="D1545" s="100"/>
      <c r="E1545" s="99"/>
      <c r="F1545" s="101"/>
      <c r="G1545" s="101"/>
      <c r="H1545" s="102"/>
      <c r="I1545" s="102"/>
      <c r="J1545" s="102"/>
      <c r="K1545" s="103"/>
      <c r="L1545" s="103"/>
    </row>
    <row r="1546" spans="1:12" s="104" customFormat="1" ht="12.75">
      <c r="A1546" s="97"/>
      <c r="B1546" s="98"/>
      <c r="C1546" s="99"/>
      <c r="D1546" s="100"/>
      <c r="E1546" s="99"/>
      <c r="F1546" s="101"/>
      <c r="G1546" s="101"/>
      <c r="H1546" s="102"/>
      <c r="I1546" s="102"/>
      <c r="J1546" s="102"/>
      <c r="K1546" s="103"/>
      <c r="L1546" s="103"/>
    </row>
    <row r="1547" spans="1:12" s="104" customFormat="1" ht="12.75">
      <c r="A1547" s="97"/>
      <c r="B1547" s="98"/>
      <c r="C1547" s="99"/>
      <c r="D1547" s="100"/>
      <c r="E1547" s="99"/>
      <c r="F1547" s="101"/>
      <c r="G1547" s="101"/>
      <c r="H1547" s="102"/>
      <c r="I1547" s="102"/>
      <c r="J1547" s="102"/>
      <c r="K1547" s="103"/>
      <c r="L1547" s="103"/>
    </row>
    <row r="1548" spans="1:12" s="104" customFormat="1" ht="12.75">
      <c r="A1548" s="97"/>
      <c r="B1548" s="98"/>
      <c r="C1548" s="99"/>
      <c r="D1548" s="100"/>
      <c r="E1548" s="99"/>
      <c r="F1548" s="101"/>
      <c r="G1548" s="101"/>
      <c r="H1548" s="102"/>
      <c r="I1548" s="102"/>
      <c r="J1548" s="102"/>
      <c r="K1548" s="103"/>
      <c r="L1548" s="103"/>
    </row>
    <row r="1549" spans="1:12" s="104" customFormat="1" ht="12.75">
      <c r="A1549" s="97"/>
      <c r="B1549" s="98"/>
      <c r="C1549" s="99"/>
      <c r="D1549" s="100"/>
      <c r="E1549" s="99"/>
      <c r="F1549" s="101"/>
      <c r="G1549" s="101"/>
      <c r="H1549" s="102"/>
      <c r="I1549" s="102"/>
      <c r="J1549" s="102"/>
      <c r="K1549" s="103"/>
      <c r="L1549" s="103"/>
    </row>
    <row r="1550" spans="1:12" s="104" customFormat="1" ht="12.75">
      <c r="A1550" s="97"/>
      <c r="B1550" s="98"/>
      <c r="C1550" s="99"/>
      <c r="D1550" s="100"/>
      <c r="E1550" s="99"/>
      <c r="F1550" s="101"/>
      <c r="G1550" s="101"/>
      <c r="H1550" s="102"/>
      <c r="I1550" s="102"/>
      <c r="J1550" s="102"/>
      <c r="K1550" s="103"/>
      <c r="L1550" s="103"/>
    </row>
    <row r="1551" spans="1:12" s="104" customFormat="1" ht="12.75">
      <c r="A1551" s="97"/>
      <c r="B1551" s="98"/>
      <c r="C1551" s="99"/>
      <c r="D1551" s="100"/>
      <c r="E1551" s="99"/>
      <c r="F1551" s="101"/>
      <c r="G1551" s="101"/>
      <c r="H1551" s="102"/>
      <c r="I1551" s="102"/>
      <c r="J1551" s="102"/>
      <c r="K1551" s="103"/>
      <c r="L1551" s="103"/>
    </row>
    <row r="1552" spans="1:12" s="104" customFormat="1" ht="12.75">
      <c r="A1552" s="97"/>
      <c r="B1552" s="98"/>
      <c r="C1552" s="99"/>
      <c r="D1552" s="100"/>
      <c r="E1552" s="99"/>
      <c r="F1552" s="101"/>
      <c r="G1552" s="101"/>
      <c r="H1552" s="102"/>
      <c r="I1552" s="102"/>
      <c r="J1552" s="102"/>
      <c r="K1552" s="103"/>
      <c r="L1552" s="103"/>
    </row>
    <row r="1553" spans="1:12" s="104" customFormat="1" ht="12.75">
      <c r="A1553" s="97"/>
      <c r="B1553" s="98"/>
      <c r="C1553" s="99"/>
      <c r="D1553" s="100"/>
      <c r="E1553" s="99"/>
      <c r="F1553" s="101"/>
      <c r="G1553" s="101"/>
      <c r="H1553" s="102"/>
      <c r="I1553" s="102"/>
      <c r="J1553" s="102"/>
      <c r="K1553" s="103"/>
      <c r="L1553" s="103"/>
    </row>
    <row r="1554" spans="1:12" s="104" customFormat="1" ht="12.75">
      <c r="A1554" s="97"/>
      <c r="B1554" s="98"/>
      <c r="C1554" s="99"/>
      <c r="D1554" s="100"/>
      <c r="E1554" s="99"/>
      <c r="F1554" s="101"/>
      <c r="G1554" s="101"/>
      <c r="H1554" s="102"/>
      <c r="I1554" s="102"/>
      <c r="J1554" s="102"/>
      <c r="K1554" s="103"/>
      <c r="L1554" s="103"/>
    </row>
    <row r="1555" spans="1:12" s="104" customFormat="1" ht="12.75">
      <c r="A1555" s="97"/>
      <c r="B1555" s="98"/>
      <c r="C1555" s="99"/>
      <c r="D1555" s="100"/>
      <c r="E1555" s="99"/>
      <c r="F1555" s="101"/>
      <c r="G1555" s="101"/>
      <c r="H1555" s="102"/>
      <c r="I1555" s="102"/>
      <c r="J1555" s="102"/>
      <c r="K1555" s="103"/>
      <c r="L1555" s="103"/>
    </row>
    <row r="1556" spans="1:12" s="104" customFormat="1" ht="12.75">
      <c r="A1556" s="97"/>
      <c r="B1556" s="98"/>
      <c r="C1556" s="99"/>
      <c r="D1556" s="100"/>
      <c r="E1556" s="99"/>
      <c r="F1556" s="101"/>
      <c r="G1556" s="101"/>
      <c r="H1556" s="102"/>
      <c r="I1556" s="102"/>
      <c r="J1556" s="102"/>
      <c r="K1556" s="103"/>
      <c r="L1556" s="103"/>
    </row>
    <row r="1557" spans="1:12" s="104" customFormat="1" ht="12.75">
      <c r="A1557" s="97"/>
      <c r="B1557" s="98"/>
      <c r="C1557" s="99"/>
      <c r="D1557" s="100"/>
      <c r="E1557" s="99"/>
      <c r="F1557" s="101"/>
      <c r="G1557" s="101"/>
      <c r="H1557" s="102"/>
      <c r="I1557" s="102"/>
      <c r="J1557" s="102"/>
      <c r="K1557" s="103"/>
      <c r="L1557" s="103"/>
    </row>
    <row r="1558" spans="1:12" s="104" customFormat="1" ht="12.75">
      <c r="A1558" s="97"/>
      <c r="B1558" s="98"/>
      <c r="C1558" s="99"/>
      <c r="D1558" s="100"/>
      <c r="E1558" s="99"/>
      <c r="F1558" s="101"/>
      <c r="G1558" s="101"/>
      <c r="H1558" s="102"/>
      <c r="I1558" s="102"/>
      <c r="J1558" s="102"/>
      <c r="K1558" s="103"/>
      <c r="L1558" s="103"/>
    </row>
    <row r="1559" spans="1:12" s="104" customFormat="1" ht="12.75">
      <c r="A1559" s="97"/>
      <c r="B1559" s="98"/>
      <c r="C1559" s="99"/>
      <c r="D1559" s="100"/>
      <c r="E1559" s="99"/>
      <c r="F1559" s="101"/>
      <c r="G1559" s="101"/>
      <c r="H1559" s="102"/>
      <c r="I1559" s="102"/>
      <c r="J1559" s="102"/>
      <c r="K1559" s="103"/>
      <c r="L1559" s="103"/>
    </row>
    <row r="1560" spans="1:12" s="104" customFormat="1" ht="12.75">
      <c r="A1560" s="97"/>
      <c r="B1560" s="98"/>
      <c r="C1560" s="99"/>
      <c r="D1560" s="100"/>
      <c r="E1560" s="99"/>
      <c r="F1560" s="101"/>
      <c r="G1560" s="101"/>
      <c r="H1560" s="102"/>
      <c r="I1560" s="102"/>
      <c r="J1560" s="102"/>
      <c r="K1560" s="103"/>
      <c r="L1560" s="103"/>
    </row>
    <row r="1561" spans="1:12" s="104" customFormat="1" ht="12.75">
      <c r="A1561" s="97"/>
      <c r="B1561" s="98"/>
      <c r="C1561" s="99"/>
      <c r="D1561" s="100"/>
      <c r="E1561" s="99"/>
      <c r="F1561" s="101"/>
      <c r="G1561" s="101"/>
      <c r="H1561" s="102"/>
      <c r="I1561" s="102"/>
      <c r="J1561" s="102"/>
      <c r="K1561" s="103"/>
      <c r="L1561" s="103"/>
    </row>
    <row r="1562" spans="1:12" s="104" customFormat="1" ht="12.75">
      <c r="A1562" s="97"/>
      <c r="B1562" s="98"/>
      <c r="C1562" s="99"/>
      <c r="D1562" s="100"/>
      <c r="E1562" s="99"/>
      <c r="F1562" s="101"/>
      <c r="G1562" s="101"/>
      <c r="H1562" s="102"/>
      <c r="I1562" s="102"/>
      <c r="J1562" s="102"/>
      <c r="K1562" s="103"/>
      <c r="L1562" s="103"/>
    </row>
    <row r="1563" spans="1:12" s="104" customFormat="1" ht="12.75">
      <c r="A1563" s="97"/>
      <c r="B1563" s="98"/>
      <c r="C1563" s="99"/>
      <c r="D1563" s="100"/>
      <c r="E1563" s="99"/>
      <c r="F1563" s="101"/>
      <c r="G1563" s="101"/>
      <c r="H1563" s="102"/>
      <c r="I1563" s="102"/>
      <c r="J1563" s="102"/>
      <c r="K1563" s="103"/>
      <c r="L1563" s="103"/>
    </row>
    <row r="1564" spans="1:12" s="104" customFormat="1" ht="12.75">
      <c r="A1564" s="97"/>
      <c r="B1564" s="98"/>
      <c r="C1564" s="99"/>
      <c r="D1564" s="100"/>
      <c r="E1564" s="99"/>
      <c r="F1564" s="101"/>
      <c r="G1564" s="101"/>
      <c r="H1564" s="102"/>
      <c r="I1564" s="102"/>
      <c r="J1564" s="102"/>
      <c r="K1564" s="103"/>
      <c r="L1564" s="103"/>
    </row>
    <row r="1565" spans="1:12" s="104" customFormat="1" ht="12.75">
      <c r="A1565" s="97"/>
      <c r="B1565" s="98"/>
      <c r="C1565" s="99"/>
      <c r="D1565" s="100"/>
      <c r="E1565" s="99"/>
      <c r="F1565" s="101"/>
      <c r="G1565" s="101"/>
      <c r="H1565" s="102"/>
      <c r="I1565" s="102"/>
      <c r="J1565" s="102"/>
      <c r="K1565" s="103"/>
      <c r="L1565" s="103"/>
    </row>
    <row r="1566" spans="1:12" s="104" customFormat="1" ht="12.75">
      <c r="A1566" s="97"/>
      <c r="B1566" s="98"/>
      <c r="C1566" s="99"/>
      <c r="D1566" s="100"/>
      <c r="E1566" s="99"/>
      <c r="F1566" s="101"/>
      <c r="G1566" s="101"/>
      <c r="H1566" s="102"/>
      <c r="I1566" s="102"/>
      <c r="J1566" s="102"/>
      <c r="K1566" s="103"/>
      <c r="L1566" s="103"/>
    </row>
    <row r="1567" spans="1:12" s="104" customFormat="1" ht="12.75">
      <c r="A1567" s="97"/>
      <c r="B1567" s="98"/>
      <c r="C1567" s="99"/>
      <c r="D1567" s="100"/>
      <c r="E1567" s="99"/>
      <c r="F1567" s="101"/>
      <c r="G1567" s="101"/>
      <c r="H1567" s="102"/>
      <c r="I1567" s="102"/>
      <c r="J1567" s="102"/>
      <c r="K1567" s="103"/>
      <c r="L1567" s="103"/>
    </row>
    <row r="1568" spans="1:12" s="104" customFormat="1" ht="12.75">
      <c r="A1568" s="97"/>
      <c r="B1568" s="98"/>
      <c r="C1568" s="99"/>
      <c r="D1568" s="100"/>
      <c r="E1568" s="99"/>
      <c r="F1568" s="101"/>
      <c r="G1568" s="101"/>
      <c r="H1568" s="102"/>
      <c r="I1568" s="102"/>
      <c r="J1568" s="102"/>
      <c r="K1568" s="103"/>
      <c r="L1568" s="103"/>
    </row>
    <row r="1569" spans="1:12" s="104" customFormat="1" ht="12.75">
      <c r="A1569" s="97"/>
      <c r="B1569" s="98"/>
      <c r="C1569" s="99"/>
      <c r="D1569" s="100"/>
      <c r="E1569" s="99"/>
      <c r="F1569" s="101"/>
      <c r="G1569" s="101"/>
      <c r="H1569" s="102"/>
      <c r="I1569" s="102"/>
      <c r="J1569" s="102"/>
      <c r="K1569" s="103"/>
      <c r="L1569" s="103"/>
    </row>
    <row r="1570" spans="1:12" s="104" customFormat="1" ht="12.75">
      <c r="A1570" s="97"/>
      <c r="B1570" s="98"/>
      <c r="C1570" s="99"/>
      <c r="D1570" s="100"/>
      <c r="E1570" s="99"/>
      <c r="F1570" s="101"/>
      <c r="G1570" s="101"/>
      <c r="H1570" s="102"/>
      <c r="I1570" s="102"/>
      <c r="J1570" s="102"/>
      <c r="K1570" s="103"/>
      <c r="L1570" s="103"/>
    </row>
    <row r="1571" spans="1:12" s="104" customFormat="1" ht="12.75">
      <c r="A1571" s="97"/>
      <c r="B1571" s="98"/>
      <c r="C1571" s="99"/>
      <c r="D1571" s="100"/>
      <c r="E1571" s="99"/>
      <c r="F1571" s="101"/>
      <c r="G1571" s="101"/>
      <c r="H1571" s="102"/>
      <c r="I1571" s="102"/>
      <c r="J1571" s="102"/>
      <c r="K1571" s="103"/>
      <c r="L1571" s="103"/>
    </row>
    <row r="1572" spans="1:12" s="104" customFormat="1" ht="12.75">
      <c r="A1572" s="97"/>
      <c r="B1572" s="98"/>
      <c r="C1572" s="99"/>
      <c r="D1572" s="100"/>
      <c r="E1572" s="99"/>
      <c r="F1572" s="101"/>
      <c r="G1572" s="101"/>
      <c r="H1572" s="102"/>
      <c r="I1572" s="102"/>
      <c r="J1572" s="102"/>
      <c r="K1572" s="103"/>
      <c r="L1572" s="103"/>
    </row>
    <row r="1573" spans="1:12" s="104" customFormat="1" ht="12.75">
      <c r="A1573" s="97"/>
      <c r="B1573" s="98"/>
      <c r="C1573" s="99"/>
      <c r="D1573" s="100"/>
      <c r="E1573" s="99"/>
      <c r="F1573" s="101"/>
      <c r="G1573" s="101"/>
      <c r="H1573" s="102"/>
      <c r="I1573" s="102"/>
      <c r="J1573" s="102"/>
      <c r="K1573" s="103"/>
      <c r="L1573" s="103"/>
    </row>
    <row r="1574" spans="1:12" s="104" customFormat="1" ht="12.75">
      <c r="A1574" s="97"/>
      <c r="B1574" s="98"/>
      <c r="C1574" s="99"/>
      <c r="D1574" s="100"/>
      <c r="E1574" s="99"/>
      <c r="F1574" s="101"/>
      <c r="G1574" s="101"/>
      <c r="H1574" s="102"/>
      <c r="I1574" s="102"/>
      <c r="J1574" s="102"/>
      <c r="K1574" s="103"/>
      <c r="L1574" s="103"/>
    </row>
    <row r="1575" spans="1:12" s="104" customFormat="1" ht="12.75">
      <c r="A1575" s="97"/>
      <c r="B1575" s="98"/>
      <c r="C1575" s="99"/>
      <c r="D1575" s="100"/>
      <c r="E1575" s="99"/>
      <c r="F1575" s="101"/>
      <c r="G1575" s="101"/>
      <c r="H1575" s="102"/>
      <c r="I1575" s="102"/>
      <c r="J1575" s="102"/>
      <c r="K1575" s="103"/>
      <c r="L1575" s="103"/>
    </row>
    <row r="1576" spans="1:12" s="104" customFormat="1" ht="12.75">
      <c r="A1576" s="97"/>
      <c r="B1576" s="98"/>
      <c r="C1576" s="99"/>
      <c r="D1576" s="100"/>
      <c r="E1576" s="99"/>
      <c r="F1576" s="101"/>
      <c r="G1576" s="101"/>
      <c r="H1576" s="102"/>
      <c r="I1576" s="102"/>
      <c r="J1576" s="102"/>
      <c r="K1576" s="103"/>
      <c r="L1576" s="103"/>
    </row>
    <row r="1577" spans="1:12" s="104" customFormat="1" ht="12.75">
      <c r="A1577" s="97"/>
      <c r="B1577" s="98"/>
      <c r="C1577" s="99"/>
      <c r="D1577" s="100"/>
      <c r="E1577" s="99"/>
      <c r="F1577" s="101"/>
      <c r="G1577" s="101"/>
      <c r="H1577" s="102"/>
      <c r="I1577" s="102"/>
      <c r="J1577" s="102"/>
      <c r="K1577" s="103"/>
      <c r="L1577" s="103"/>
    </row>
    <row r="1578" spans="1:12" s="104" customFormat="1" ht="12.75">
      <c r="A1578" s="97"/>
      <c r="B1578" s="98"/>
      <c r="C1578" s="99"/>
      <c r="D1578" s="100"/>
      <c r="E1578" s="99"/>
      <c r="F1578" s="101"/>
      <c r="G1578" s="101"/>
      <c r="H1578" s="102"/>
      <c r="I1578" s="102"/>
      <c r="J1578" s="102"/>
      <c r="K1578" s="103"/>
      <c r="L1578" s="103"/>
    </row>
    <row r="1579" spans="1:12" s="104" customFormat="1" ht="12.75">
      <c r="A1579" s="97"/>
      <c r="B1579" s="98"/>
      <c r="C1579" s="99"/>
      <c r="D1579" s="100"/>
      <c r="E1579" s="99"/>
      <c r="F1579" s="101"/>
      <c r="G1579" s="101"/>
      <c r="H1579" s="102"/>
      <c r="I1579" s="102"/>
      <c r="J1579" s="102"/>
      <c r="K1579" s="103"/>
      <c r="L1579" s="103"/>
    </row>
    <row r="1580" spans="1:12" s="104" customFormat="1" ht="12.75">
      <c r="A1580" s="97"/>
      <c r="B1580" s="98"/>
      <c r="C1580" s="99"/>
      <c r="D1580" s="100"/>
      <c r="E1580" s="99"/>
      <c r="F1580" s="101"/>
      <c r="G1580" s="101"/>
      <c r="H1580" s="102"/>
      <c r="I1580" s="102"/>
      <c r="J1580" s="102"/>
      <c r="K1580" s="103"/>
      <c r="L1580" s="103"/>
    </row>
    <row r="1581" spans="1:12" s="104" customFormat="1" ht="12.75">
      <c r="A1581" s="97"/>
      <c r="B1581" s="98"/>
      <c r="C1581" s="99"/>
      <c r="D1581" s="100"/>
      <c r="E1581" s="99"/>
      <c r="F1581" s="101"/>
      <c r="G1581" s="101"/>
      <c r="H1581" s="102"/>
      <c r="I1581" s="102"/>
      <c r="J1581" s="102"/>
      <c r="K1581" s="103"/>
      <c r="L1581" s="103"/>
    </row>
    <row r="1582" spans="1:12" s="104" customFormat="1" ht="12.75">
      <c r="A1582" s="97"/>
      <c r="B1582" s="98"/>
      <c r="C1582" s="99"/>
      <c r="D1582" s="100"/>
      <c r="E1582" s="99"/>
      <c r="F1582" s="101"/>
      <c r="G1582" s="101"/>
      <c r="H1582" s="102"/>
      <c r="I1582" s="102"/>
      <c r="J1582" s="102"/>
      <c r="K1582" s="103"/>
      <c r="L1582" s="103"/>
    </row>
    <row r="1583" spans="1:12" s="104" customFormat="1" ht="12.75">
      <c r="A1583" s="97"/>
      <c r="B1583" s="98"/>
      <c r="C1583" s="99"/>
      <c r="D1583" s="100"/>
      <c r="E1583" s="99"/>
      <c r="F1583" s="101"/>
      <c r="G1583" s="101"/>
      <c r="H1583" s="102"/>
      <c r="I1583" s="102"/>
      <c r="J1583" s="102"/>
      <c r="K1583" s="103"/>
      <c r="L1583" s="103"/>
    </row>
    <row r="1584" spans="1:12" s="104" customFormat="1" ht="12.75">
      <c r="A1584" s="97"/>
      <c r="B1584" s="98"/>
      <c r="C1584" s="99"/>
      <c r="D1584" s="100"/>
      <c r="E1584" s="99"/>
      <c r="F1584" s="101"/>
      <c r="G1584" s="101"/>
      <c r="H1584" s="102"/>
      <c r="I1584" s="102"/>
      <c r="J1584" s="102"/>
      <c r="K1584" s="103"/>
      <c r="L1584" s="103"/>
    </row>
    <row r="1585" spans="1:12" s="104" customFormat="1" ht="12.75">
      <c r="A1585" s="97"/>
      <c r="B1585" s="98"/>
      <c r="C1585" s="99"/>
      <c r="D1585" s="100"/>
      <c r="E1585" s="99"/>
      <c r="F1585" s="101"/>
      <c r="G1585" s="101"/>
      <c r="H1585" s="102"/>
      <c r="I1585" s="102"/>
      <c r="J1585" s="102"/>
      <c r="K1585" s="103"/>
      <c r="L1585" s="103"/>
    </row>
    <row r="1586" spans="1:12" s="104" customFormat="1" ht="12.75">
      <c r="A1586" s="97"/>
      <c r="B1586" s="98"/>
      <c r="C1586" s="99"/>
      <c r="D1586" s="100"/>
      <c r="E1586" s="99"/>
      <c r="F1586" s="101"/>
      <c r="G1586" s="101"/>
      <c r="H1586" s="102"/>
      <c r="I1586" s="102"/>
      <c r="J1586" s="102"/>
      <c r="K1586" s="103"/>
      <c r="L1586" s="103"/>
    </row>
    <row r="1587" spans="1:12" s="104" customFormat="1" ht="12.75">
      <c r="A1587" s="97"/>
      <c r="B1587" s="98"/>
      <c r="C1587" s="99"/>
      <c r="D1587" s="100"/>
      <c r="E1587" s="99"/>
      <c r="F1587" s="101"/>
      <c r="G1587" s="101"/>
      <c r="H1587" s="102"/>
      <c r="I1587" s="102"/>
      <c r="J1587" s="102"/>
      <c r="K1587" s="103"/>
      <c r="L1587" s="103"/>
    </row>
    <row r="1588" spans="1:12" s="104" customFormat="1" ht="12.75">
      <c r="A1588" s="97"/>
      <c r="B1588" s="98"/>
      <c r="C1588" s="99"/>
      <c r="D1588" s="100"/>
      <c r="E1588" s="99"/>
      <c r="F1588" s="101"/>
      <c r="G1588" s="101"/>
      <c r="H1588" s="102"/>
      <c r="I1588" s="102"/>
      <c r="J1588" s="102"/>
      <c r="K1588" s="103"/>
      <c r="L1588" s="103"/>
    </row>
    <row r="1589" spans="1:12" s="104" customFormat="1" ht="12.75">
      <c r="A1589" s="97"/>
      <c r="B1589" s="98"/>
      <c r="C1589" s="99"/>
      <c r="D1589" s="100"/>
      <c r="E1589" s="99"/>
      <c r="F1589" s="101"/>
      <c r="G1589" s="101"/>
      <c r="H1589" s="102"/>
      <c r="I1589" s="102"/>
      <c r="J1589" s="102"/>
      <c r="K1589" s="103"/>
      <c r="L1589" s="103"/>
    </row>
    <row r="1590" spans="1:12" s="104" customFormat="1" ht="12.75">
      <c r="A1590" s="97"/>
      <c r="B1590" s="98"/>
      <c r="C1590" s="99"/>
      <c r="D1590" s="100"/>
      <c r="E1590" s="99"/>
      <c r="F1590" s="101"/>
      <c r="G1590" s="101"/>
      <c r="H1590" s="102"/>
      <c r="I1590" s="102"/>
      <c r="J1590" s="102"/>
      <c r="K1590" s="103"/>
      <c r="L1590" s="103"/>
    </row>
    <row r="1591" spans="1:12" s="104" customFormat="1" ht="12.75">
      <c r="A1591" s="97"/>
      <c r="B1591" s="98"/>
      <c r="C1591" s="99"/>
      <c r="D1591" s="100"/>
      <c r="E1591" s="99"/>
      <c r="F1591" s="101"/>
      <c r="G1591" s="101"/>
      <c r="H1591" s="102"/>
      <c r="I1591" s="102"/>
      <c r="J1591" s="102"/>
      <c r="K1591" s="103"/>
      <c r="L1591" s="103"/>
    </row>
    <row r="1592" spans="1:12" s="104" customFormat="1" ht="12.75">
      <c r="A1592" s="97"/>
      <c r="B1592" s="98"/>
      <c r="C1592" s="99"/>
      <c r="D1592" s="100"/>
      <c r="E1592" s="99"/>
      <c r="F1592" s="101"/>
      <c r="G1592" s="101"/>
      <c r="H1592" s="102"/>
      <c r="I1592" s="102"/>
      <c r="J1592" s="102"/>
      <c r="K1592" s="103"/>
      <c r="L1592" s="103"/>
    </row>
    <row r="1593" spans="1:12" s="104" customFormat="1" ht="12.75">
      <c r="A1593" s="97"/>
      <c r="B1593" s="98"/>
      <c r="C1593" s="99"/>
      <c r="D1593" s="100"/>
      <c r="E1593" s="99"/>
      <c r="F1593" s="101"/>
      <c r="G1593" s="101"/>
      <c r="H1593" s="102"/>
      <c r="I1593" s="102"/>
      <c r="J1593" s="102"/>
      <c r="K1593" s="103"/>
      <c r="L1593" s="103"/>
    </row>
    <row r="1594" spans="1:12" s="104" customFormat="1" ht="12.75">
      <c r="A1594" s="97"/>
      <c r="B1594" s="98"/>
      <c r="C1594" s="99"/>
      <c r="D1594" s="100"/>
      <c r="E1594" s="99"/>
      <c r="F1594" s="101"/>
      <c r="G1594" s="101"/>
      <c r="H1594" s="102"/>
      <c r="I1594" s="102"/>
      <c r="J1594" s="102"/>
      <c r="K1594" s="103"/>
      <c r="L1594" s="103"/>
    </row>
    <row r="1595" spans="1:12" s="104" customFormat="1" ht="12.75">
      <c r="A1595" s="97"/>
      <c r="B1595" s="98"/>
      <c r="C1595" s="99"/>
      <c r="D1595" s="100"/>
      <c r="E1595" s="99"/>
      <c r="F1595" s="101"/>
      <c r="G1595" s="101"/>
      <c r="H1595" s="102"/>
      <c r="I1595" s="102"/>
      <c r="J1595" s="102"/>
      <c r="K1595" s="103"/>
      <c r="L1595" s="103"/>
    </row>
    <row r="1596" spans="1:12" s="104" customFormat="1" ht="12.75">
      <c r="A1596" s="97"/>
      <c r="B1596" s="98"/>
      <c r="C1596" s="99"/>
      <c r="D1596" s="100"/>
      <c r="E1596" s="99"/>
      <c r="F1596" s="101"/>
      <c r="G1596" s="101"/>
      <c r="H1596" s="102"/>
      <c r="I1596" s="102"/>
      <c r="J1596" s="102"/>
      <c r="K1596" s="103"/>
      <c r="L1596" s="103"/>
    </row>
    <row r="1597" spans="1:12" s="104" customFormat="1" ht="12.75">
      <c r="A1597" s="97"/>
      <c r="B1597" s="98"/>
      <c r="C1597" s="99"/>
      <c r="D1597" s="100"/>
      <c r="E1597" s="99"/>
      <c r="F1597" s="101"/>
      <c r="G1597" s="101"/>
      <c r="H1597" s="102"/>
      <c r="I1597" s="102"/>
      <c r="J1597" s="102"/>
      <c r="K1597" s="103"/>
      <c r="L1597" s="103"/>
    </row>
    <row r="1598" spans="1:12" s="104" customFormat="1" ht="12.75">
      <c r="A1598" s="97"/>
      <c r="B1598" s="98"/>
      <c r="C1598" s="99"/>
      <c r="D1598" s="100"/>
      <c r="E1598" s="99"/>
      <c r="F1598" s="101"/>
      <c r="G1598" s="101"/>
      <c r="H1598" s="102"/>
      <c r="I1598" s="102"/>
      <c r="J1598" s="102"/>
      <c r="K1598" s="103"/>
      <c r="L1598" s="103"/>
    </row>
    <row r="1599" spans="1:12" s="104" customFormat="1" ht="12.75">
      <c r="A1599" s="97"/>
      <c r="B1599" s="98"/>
      <c r="C1599" s="99"/>
      <c r="D1599" s="100"/>
      <c r="E1599" s="99"/>
      <c r="F1599" s="101"/>
      <c r="G1599" s="101"/>
      <c r="H1599" s="102"/>
      <c r="I1599" s="102"/>
      <c r="J1599" s="102"/>
      <c r="K1599" s="103"/>
      <c r="L1599" s="103"/>
    </row>
    <row r="1600" spans="1:12" s="104" customFormat="1" ht="12.75">
      <c r="A1600" s="97"/>
      <c r="B1600" s="98"/>
      <c r="C1600" s="99"/>
      <c r="D1600" s="100"/>
      <c r="E1600" s="99"/>
      <c r="F1600" s="101"/>
      <c r="G1600" s="101"/>
      <c r="H1600" s="102"/>
      <c r="I1600" s="102"/>
      <c r="J1600" s="102"/>
      <c r="K1600" s="103"/>
      <c r="L1600" s="103"/>
    </row>
    <row r="1601" spans="1:12" s="104" customFormat="1" ht="12.75">
      <c r="A1601" s="97"/>
      <c r="B1601" s="98"/>
      <c r="C1601" s="99"/>
      <c r="D1601" s="100"/>
      <c r="E1601" s="99"/>
      <c r="F1601" s="101"/>
      <c r="G1601" s="101"/>
      <c r="H1601" s="102"/>
      <c r="I1601" s="102"/>
      <c r="J1601" s="102"/>
      <c r="K1601" s="103"/>
      <c r="L1601" s="103"/>
    </row>
    <row r="1602" spans="1:12" s="104" customFormat="1" ht="12.75">
      <c r="A1602" s="97"/>
      <c r="B1602" s="98"/>
      <c r="C1602" s="99"/>
      <c r="D1602" s="100"/>
      <c r="E1602" s="99"/>
      <c r="F1602" s="101"/>
      <c r="G1602" s="101"/>
      <c r="H1602" s="102"/>
      <c r="I1602" s="102"/>
      <c r="J1602" s="102"/>
      <c r="K1602" s="103"/>
      <c r="L1602" s="103"/>
    </row>
    <row r="1603" spans="1:12" s="104" customFormat="1" ht="12.75">
      <c r="A1603" s="97"/>
      <c r="B1603" s="98"/>
      <c r="C1603" s="99"/>
      <c r="D1603" s="100"/>
      <c r="E1603" s="99"/>
      <c r="F1603" s="101"/>
      <c r="G1603" s="101"/>
      <c r="H1603" s="102"/>
      <c r="I1603" s="102"/>
      <c r="J1603" s="102"/>
      <c r="K1603" s="103"/>
      <c r="L1603" s="103"/>
    </row>
    <row r="1604" spans="1:12" s="104" customFormat="1" ht="12.75">
      <c r="A1604" s="97"/>
      <c r="B1604" s="98"/>
      <c r="C1604" s="99"/>
      <c r="D1604" s="100"/>
      <c r="E1604" s="99"/>
      <c r="F1604" s="101"/>
      <c r="G1604" s="101"/>
      <c r="H1604" s="102"/>
      <c r="I1604" s="102"/>
      <c r="J1604" s="102"/>
      <c r="K1604" s="103"/>
      <c r="L1604" s="103"/>
    </row>
    <row r="1605" spans="1:12" s="104" customFormat="1" ht="12.75">
      <c r="A1605" s="97"/>
      <c r="B1605" s="98"/>
      <c r="C1605" s="99"/>
      <c r="D1605" s="100"/>
      <c r="E1605" s="99"/>
      <c r="F1605" s="101"/>
      <c r="G1605" s="101"/>
      <c r="H1605" s="102"/>
      <c r="I1605" s="102"/>
      <c r="J1605" s="102"/>
      <c r="K1605" s="103"/>
      <c r="L1605" s="103"/>
    </row>
    <row r="1606" spans="1:12" s="104" customFormat="1" ht="12.75">
      <c r="A1606" s="97"/>
      <c r="B1606" s="98"/>
      <c r="C1606" s="99"/>
      <c r="D1606" s="100"/>
      <c r="E1606" s="99"/>
      <c r="F1606" s="101"/>
      <c r="G1606" s="101"/>
      <c r="H1606" s="102"/>
      <c r="I1606" s="102"/>
      <c r="J1606" s="102"/>
      <c r="K1606" s="103"/>
      <c r="L1606" s="103"/>
    </row>
    <row r="1607" spans="1:12" s="104" customFormat="1" ht="12.75">
      <c r="A1607" s="97"/>
      <c r="B1607" s="98"/>
      <c r="C1607" s="99"/>
      <c r="D1607" s="100"/>
      <c r="E1607" s="99"/>
      <c r="F1607" s="101"/>
      <c r="G1607" s="101"/>
      <c r="H1607" s="102"/>
      <c r="I1607" s="102"/>
      <c r="J1607" s="102"/>
      <c r="K1607" s="103"/>
      <c r="L1607" s="103"/>
    </row>
    <row r="1608" spans="1:12" s="104" customFormat="1" ht="12.75">
      <c r="A1608" s="97"/>
      <c r="B1608" s="98"/>
      <c r="C1608" s="99"/>
      <c r="D1608" s="100"/>
      <c r="E1608" s="99"/>
      <c r="F1608" s="101"/>
      <c r="G1608" s="101"/>
      <c r="H1608" s="102"/>
      <c r="I1608" s="102"/>
      <c r="J1608" s="102"/>
      <c r="K1608" s="103"/>
      <c r="L1608" s="103"/>
    </row>
    <row r="1609" spans="1:12" s="104" customFormat="1" ht="12.75">
      <c r="A1609" s="97"/>
      <c r="B1609" s="98"/>
      <c r="C1609" s="99"/>
      <c r="D1609" s="100"/>
      <c r="E1609" s="99"/>
      <c r="F1609" s="101"/>
      <c r="G1609" s="101"/>
      <c r="H1609" s="102"/>
      <c r="I1609" s="102"/>
      <c r="J1609" s="102"/>
      <c r="K1609" s="103"/>
      <c r="L1609" s="103"/>
    </row>
    <row r="1610" spans="1:12" s="104" customFormat="1" ht="12.75">
      <c r="A1610" s="97"/>
      <c r="B1610" s="98"/>
      <c r="C1610" s="99"/>
      <c r="D1610" s="100"/>
      <c r="E1610" s="99"/>
      <c r="F1610" s="101"/>
      <c r="G1610" s="101"/>
      <c r="H1610" s="102"/>
      <c r="I1610" s="102"/>
      <c r="J1610" s="102"/>
      <c r="K1610" s="103"/>
      <c r="L1610" s="103"/>
    </row>
    <row r="1611" spans="1:12" s="104" customFormat="1" ht="12.75">
      <c r="A1611" s="97"/>
      <c r="B1611" s="98"/>
      <c r="C1611" s="99"/>
      <c r="D1611" s="100"/>
      <c r="E1611" s="99"/>
      <c r="F1611" s="101"/>
      <c r="G1611" s="101"/>
      <c r="H1611" s="102"/>
      <c r="I1611" s="102"/>
      <c r="J1611" s="102"/>
      <c r="K1611" s="103"/>
      <c r="L1611" s="103"/>
    </row>
    <row r="1612" spans="1:12" s="104" customFormat="1" ht="12.75">
      <c r="A1612" s="97"/>
      <c r="B1612" s="98"/>
      <c r="C1612" s="99"/>
      <c r="D1612" s="100"/>
      <c r="E1612" s="99"/>
      <c r="F1612" s="101"/>
      <c r="G1612" s="101"/>
      <c r="H1612" s="102"/>
      <c r="I1612" s="102"/>
      <c r="J1612" s="102"/>
      <c r="K1612" s="103"/>
      <c r="L1612" s="103"/>
    </row>
    <row r="1613" spans="1:12" s="104" customFormat="1" ht="12.75">
      <c r="A1613" s="97"/>
      <c r="B1613" s="98"/>
      <c r="C1613" s="99"/>
      <c r="D1613" s="100"/>
      <c r="E1613" s="99"/>
      <c r="F1613" s="101"/>
      <c r="G1613" s="101"/>
      <c r="H1613" s="102"/>
      <c r="I1613" s="102"/>
      <c r="J1613" s="102"/>
      <c r="K1613" s="103"/>
      <c r="L1613" s="103"/>
    </row>
    <row r="1614" spans="1:12" s="104" customFormat="1" ht="12.75">
      <c r="A1614" s="97"/>
      <c r="B1614" s="98"/>
      <c r="C1614" s="99"/>
      <c r="D1614" s="100"/>
      <c r="E1614" s="99"/>
      <c r="F1614" s="101"/>
      <c r="G1614" s="101"/>
      <c r="H1614" s="102"/>
      <c r="I1614" s="102"/>
      <c r="J1614" s="102"/>
      <c r="K1614" s="103"/>
      <c r="L1614" s="103"/>
    </row>
    <row r="1615" spans="1:12" s="104" customFormat="1" ht="12.75">
      <c r="A1615" s="97"/>
      <c r="B1615" s="98"/>
      <c r="C1615" s="99"/>
      <c r="D1615" s="100"/>
      <c r="E1615" s="99"/>
      <c r="F1615" s="101"/>
      <c r="G1615" s="101"/>
      <c r="H1615" s="102"/>
      <c r="I1615" s="102"/>
      <c r="J1615" s="102"/>
      <c r="K1615" s="103"/>
      <c r="L1615" s="103"/>
    </row>
    <row r="1616" spans="1:12" s="104" customFormat="1" ht="12.75">
      <c r="A1616" s="97"/>
      <c r="B1616" s="98"/>
      <c r="C1616" s="99"/>
      <c r="D1616" s="100"/>
      <c r="E1616" s="99"/>
      <c r="F1616" s="101"/>
      <c r="G1616" s="101"/>
      <c r="H1616" s="102"/>
      <c r="I1616" s="102"/>
      <c r="J1616" s="102"/>
      <c r="K1616" s="103"/>
      <c r="L1616" s="103"/>
    </row>
    <row r="1617" spans="1:12" s="104" customFormat="1" ht="12.75">
      <c r="A1617" s="97"/>
      <c r="B1617" s="98"/>
      <c r="C1617" s="99"/>
      <c r="D1617" s="100"/>
      <c r="E1617" s="99"/>
      <c r="F1617" s="101"/>
      <c r="G1617" s="101"/>
      <c r="H1617" s="102"/>
      <c r="I1617" s="102"/>
      <c r="J1617" s="102"/>
      <c r="K1617" s="103"/>
      <c r="L1617" s="103"/>
    </row>
    <row r="1618" spans="1:12" s="104" customFormat="1" ht="12.75">
      <c r="A1618" s="97"/>
      <c r="B1618" s="98"/>
      <c r="C1618" s="99"/>
      <c r="D1618" s="100"/>
      <c r="E1618" s="99"/>
      <c r="F1618" s="101"/>
      <c r="G1618" s="101"/>
      <c r="H1618" s="102"/>
      <c r="I1618" s="102"/>
      <c r="J1618" s="102"/>
      <c r="K1618" s="103"/>
      <c r="L1618" s="103"/>
    </row>
    <row r="1619" spans="1:12" s="104" customFormat="1" ht="12.75">
      <c r="A1619" s="97"/>
      <c r="B1619" s="98"/>
      <c r="C1619" s="99"/>
      <c r="D1619" s="100"/>
      <c r="E1619" s="99"/>
      <c r="F1619" s="101"/>
      <c r="G1619" s="101"/>
      <c r="H1619" s="102"/>
      <c r="I1619" s="102"/>
      <c r="J1619" s="102"/>
      <c r="K1619" s="103"/>
      <c r="L1619" s="103"/>
    </row>
    <row r="1620" spans="1:12" s="104" customFormat="1" ht="12.75">
      <c r="A1620" s="97"/>
      <c r="B1620" s="98"/>
      <c r="C1620" s="99"/>
      <c r="D1620" s="100"/>
      <c r="E1620" s="99"/>
      <c r="F1620" s="101"/>
      <c r="G1620" s="101"/>
      <c r="H1620" s="102"/>
      <c r="I1620" s="102"/>
      <c r="J1620" s="102"/>
      <c r="K1620" s="103"/>
      <c r="L1620" s="103"/>
    </row>
    <row r="1621" spans="1:12" s="104" customFormat="1" ht="12.75">
      <c r="A1621" s="97"/>
      <c r="B1621" s="98"/>
      <c r="C1621" s="99"/>
      <c r="D1621" s="100"/>
      <c r="E1621" s="99"/>
      <c r="F1621" s="101"/>
      <c r="G1621" s="101"/>
      <c r="H1621" s="102"/>
      <c r="I1621" s="102"/>
      <c r="J1621" s="102"/>
      <c r="K1621" s="103"/>
      <c r="L1621" s="103"/>
    </row>
    <row r="1622" spans="1:12" s="104" customFormat="1" ht="12.75">
      <c r="A1622" s="97"/>
      <c r="B1622" s="98"/>
      <c r="C1622" s="99"/>
      <c r="D1622" s="100"/>
      <c r="E1622" s="99"/>
      <c r="F1622" s="101"/>
      <c r="G1622" s="101"/>
      <c r="H1622" s="102"/>
      <c r="I1622" s="102"/>
      <c r="J1622" s="102"/>
      <c r="K1622" s="103"/>
      <c r="L1622" s="103"/>
    </row>
    <row r="1623" spans="1:12" s="104" customFormat="1" ht="12.75">
      <c r="A1623" s="97"/>
      <c r="B1623" s="98"/>
      <c r="C1623" s="99"/>
      <c r="D1623" s="100"/>
      <c r="E1623" s="99"/>
      <c r="F1623" s="101"/>
      <c r="G1623" s="101"/>
      <c r="H1623" s="102"/>
      <c r="I1623" s="102"/>
      <c r="J1623" s="102"/>
      <c r="K1623" s="103"/>
      <c r="L1623" s="103"/>
    </row>
    <row r="1624" spans="1:12" s="104" customFormat="1" ht="12.75">
      <c r="A1624" s="97"/>
      <c r="B1624" s="98"/>
      <c r="C1624" s="99"/>
      <c r="D1624" s="100"/>
      <c r="E1624" s="99"/>
      <c r="F1624" s="101"/>
      <c r="G1624" s="101"/>
      <c r="H1624" s="102"/>
      <c r="I1624" s="102"/>
      <c r="J1624" s="102"/>
      <c r="K1624" s="103"/>
      <c r="L1624" s="103"/>
    </row>
    <row r="1625" spans="1:12" s="104" customFormat="1" ht="12.75">
      <c r="A1625" s="97"/>
      <c r="B1625" s="98"/>
      <c r="C1625" s="99"/>
      <c r="D1625" s="100"/>
      <c r="E1625" s="99"/>
      <c r="F1625" s="101"/>
      <c r="G1625" s="101"/>
      <c r="H1625" s="102"/>
      <c r="I1625" s="102"/>
      <c r="J1625" s="102"/>
      <c r="K1625" s="103"/>
      <c r="L1625" s="103"/>
    </row>
    <row r="1626" spans="1:12" s="104" customFormat="1" ht="12.75">
      <c r="A1626" s="97"/>
      <c r="B1626" s="98"/>
      <c r="C1626" s="99"/>
      <c r="D1626" s="100"/>
      <c r="E1626" s="99"/>
      <c r="F1626" s="101"/>
      <c r="G1626" s="101"/>
      <c r="H1626" s="102"/>
      <c r="I1626" s="102"/>
      <c r="J1626" s="102"/>
      <c r="K1626" s="103"/>
      <c r="L1626" s="103"/>
    </row>
    <row r="1627" spans="1:12" s="104" customFormat="1" ht="12.75">
      <c r="A1627" s="97"/>
      <c r="B1627" s="98"/>
      <c r="C1627" s="99"/>
      <c r="D1627" s="100"/>
      <c r="E1627" s="99"/>
      <c r="F1627" s="101"/>
      <c r="G1627" s="101"/>
      <c r="H1627" s="102"/>
      <c r="I1627" s="102"/>
      <c r="J1627" s="102"/>
      <c r="K1627" s="103"/>
      <c r="L1627" s="103"/>
    </row>
    <row r="1628" spans="1:12" s="104" customFormat="1" ht="12.75">
      <c r="A1628" s="97"/>
      <c r="B1628" s="98"/>
      <c r="C1628" s="99"/>
      <c r="D1628" s="100"/>
      <c r="E1628" s="99"/>
      <c r="F1628" s="101"/>
      <c r="G1628" s="101"/>
      <c r="H1628" s="102"/>
      <c r="I1628" s="102"/>
      <c r="J1628" s="102"/>
      <c r="K1628" s="103"/>
      <c r="L1628" s="103"/>
    </row>
    <row r="1629" spans="1:12" s="104" customFormat="1" ht="12.75">
      <c r="A1629" s="97"/>
      <c r="B1629" s="98"/>
      <c r="C1629" s="99"/>
      <c r="D1629" s="100"/>
      <c r="E1629" s="99"/>
      <c r="F1629" s="101"/>
      <c r="G1629" s="101"/>
      <c r="H1629" s="102"/>
      <c r="I1629" s="102"/>
      <c r="J1629" s="102"/>
      <c r="K1629" s="103"/>
      <c r="L1629" s="103"/>
    </row>
    <row r="1630" spans="1:12" s="104" customFormat="1" ht="12.75">
      <c r="A1630" s="97"/>
      <c r="B1630" s="98"/>
      <c r="C1630" s="99"/>
      <c r="D1630" s="100"/>
      <c r="E1630" s="99"/>
      <c r="F1630" s="101"/>
      <c r="G1630" s="101"/>
      <c r="H1630" s="102"/>
      <c r="I1630" s="102"/>
      <c r="J1630" s="102"/>
      <c r="K1630" s="103"/>
      <c r="L1630" s="103"/>
    </row>
    <row r="1631" spans="1:12" s="104" customFormat="1" ht="12.75">
      <c r="A1631" s="97"/>
      <c r="B1631" s="98"/>
      <c r="C1631" s="99"/>
      <c r="D1631" s="100"/>
      <c r="E1631" s="99"/>
      <c r="F1631" s="101"/>
      <c r="G1631" s="101"/>
      <c r="H1631" s="102"/>
      <c r="I1631" s="102"/>
      <c r="J1631" s="102"/>
      <c r="K1631" s="103"/>
      <c r="L1631" s="103"/>
    </row>
    <row r="1632" spans="1:12" s="104" customFormat="1" ht="12.75">
      <c r="A1632" s="97"/>
      <c r="B1632" s="98"/>
      <c r="C1632" s="99"/>
      <c r="D1632" s="100"/>
      <c r="E1632" s="99"/>
      <c r="F1632" s="101"/>
      <c r="G1632" s="101"/>
      <c r="H1632" s="102"/>
      <c r="I1632" s="102"/>
      <c r="J1632" s="102"/>
      <c r="K1632" s="103"/>
      <c r="L1632" s="103"/>
    </row>
    <row r="1633" spans="1:12" s="104" customFormat="1" ht="12.75">
      <c r="A1633" s="97"/>
      <c r="B1633" s="98"/>
      <c r="C1633" s="99"/>
      <c r="D1633" s="100"/>
      <c r="E1633" s="99"/>
      <c r="F1633" s="101"/>
      <c r="G1633" s="101"/>
      <c r="H1633" s="102"/>
      <c r="I1633" s="102"/>
      <c r="J1633" s="102"/>
      <c r="K1633" s="103"/>
      <c r="L1633" s="103"/>
    </row>
    <row r="1634" spans="1:12" s="104" customFormat="1" ht="12.75">
      <c r="A1634" s="97"/>
      <c r="B1634" s="98"/>
      <c r="C1634" s="99"/>
      <c r="D1634" s="100"/>
      <c r="E1634" s="99"/>
      <c r="F1634" s="101"/>
      <c r="G1634" s="101"/>
      <c r="H1634" s="102"/>
      <c r="I1634" s="102"/>
      <c r="J1634" s="102"/>
      <c r="K1634" s="103"/>
      <c r="L1634" s="103"/>
    </row>
    <row r="1635" spans="1:12" s="104" customFormat="1" ht="12.75">
      <c r="A1635" s="97"/>
      <c r="B1635" s="98"/>
      <c r="C1635" s="99"/>
      <c r="D1635" s="100"/>
      <c r="E1635" s="99"/>
      <c r="F1635" s="101"/>
      <c r="G1635" s="101"/>
      <c r="H1635" s="102"/>
      <c r="I1635" s="102"/>
      <c r="J1635" s="102"/>
      <c r="K1635" s="103"/>
      <c r="L1635" s="103"/>
    </row>
    <row r="1636" spans="1:12" s="104" customFormat="1" ht="12.75">
      <c r="A1636" s="97"/>
      <c r="B1636" s="98"/>
      <c r="C1636" s="99"/>
      <c r="D1636" s="100"/>
      <c r="E1636" s="99"/>
      <c r="F1636" s="101"/>
      <c r="G1636" s="101"/>
      <c r="H1636" s="102"/>
      <c r="I1636" s="102"/>
      <c r="J1636" s="102"/>
      <c r="K1636" s="103"/>
      <c r="L1636" s="103"/>
    </row>
    <row r="1637" spans="1:12" s="104" customFormat="1" ht="12.75">
      <c r="A1637" s="97"/>
      <c r="B1637" s="98"/>
      <c r="C1637" s="99"/>
      <c r="D1637" s="100"/>
      <c r="E1637" s="99"/>
      <c r="F1637" s="101"/>
      <c r="G1637" s="101"/>
      <c r="H1637" s="102"/>
      <c r="I1637" s="102"/>
      <c r="J1637" s="102"/>
      <c r="K1637" s="103"/>
      <c r="L1637" s="103"/>
    </row>
    <row r="1638" spans="1:12" s="104" customFormat="1" ht="12.75">
      <c r="A1638" s="97"/>
      <c r="B1638" s="98"/>
      <c r="C1638" s="99"/>
      <c r="D1638" s="100"/>
      <c r="E1638" s="99"/>
      <c r="F1638" s="101"/>
      <c r="G1638" s="101"/>
      <c r="H1638" s="102"/>
      <c r="I1638" s="102"/>
      <c r="J1638" s="102"/>
      <c r="K1638" s="103"/>
      <c r="L1638" s="103"/>
    </row>
    <row r="1639" spans="1:12" s="104" customFormat="1" ht="12.75">
      <c r="A1639" s="97"/>
      <c r="B1639" s="98"/>
      <c r="C1639" s="99"/>
      <c r="D1639" s="100"/>
      <c r="E1639" s="99"/>
      <c r="F1639" s="101"/>
      <c r="G1639" s="101"/>
      <c r="H1639" s="102"/>
      <c r="I1639" s="102"/>
      <c r="J1639" s="102"/>
      <c r="K1639" s="103"/>
      <c r="L1639" s="103"/>
    </row>
    <row r="1640" spans="1:12" s="104" customFormat="1" ht="12.75">
      <c r="A1640" s="97"/>
      <c r="B1640" s="98"/>
      <c r="C1640" s="99"/>
      <c r="D1640" s="100"/>
      <c r="E1640" s="99"/>
      <c r="F1640" s="101"/>
      <c r="G1640" s="101"/>
      <c r="H1640" s="102"/>
      <c r="I1640" s="102"/>
      <c r="J1640" s="102"/>
      <c r="K1640" s="103"/>
      <c r="L1640" s="103"/>
    </row>
    <row r="1641" spans="1:12" s="104" customFormat="1" ht="12.75">
      <c r="A1641" s="97"/>
      <c r="B1641" s="98"/>
      <c r="C1641" s="99"/>
      <c r="D1641" s="100"/>
      <c r="E1641" s="99"/>
      <c r="F1641" s="101"/>
      <c r="G1641" s="101"/>
      <c r="H1641" s="102"/>
      <c r="I1641" s="102"/>
      <c r="J1641" s="102"/>
      <c r="K1641" s="103"/>
      <c r="L1641" s="103"/>
    </row>
    <row r="1642" spans="1:12" s="104" customFormat="1" ht="12.75">
      <c r="A1642" s="97"/>
      <c r="B1642" s="98"/>
      <c r="C1642" s="99"/>
      <c r="D1642" s="100"/>
      <c r="E1642" s="99"/>
      <c r="F1642" s="101"/>
      <c r="G1642" s="101"/>
      <c r="H1642" s="102"/>
      <c r="I1642" s="102"/>
      <c r="J1642" s="102"/>
      <c r="K1642" s="103"/>
      <c r="L1642" s="103"/>
    </row>
    <row r="1643" spans="1:12" s="104" customFormat="1" ht="12.75">
      <c r="A1643" s="97"/>
      <c r="B1643" s="98"/>
      <c r="C1643" s="99"/>
      <c r="D1643" s="100"/>
      <c r="E1643" s="99"/>
      <c r="F1643" s="101"/>
      <c r="G1643" s="101"/>
      <c r="H1643" s="102"/>
      <c r="I1643" s="102"/>
      <c r="J1643" s="102"/>
      <c r="K1643" s="103"/>
      <c r="L1643" s="103"/>
    </row>
    <row r="1644" spans="1:12" s="104" customFormat="1" ht="12.75">
      <c r="A1644" s="97"/>
      <c r="B1644" s="98"/>
      <c r="C1644" s="99"/>
      <c r="D1644" s="100"/>
      <c r="E1644" s="99"/>
      <c r="F1644" s="101"/>
      <c r="G1644" s="101"/>
      <c r="H1644" s="102"/>
      <c r="I1644" s="102"/>
      <c r="J1644" s="102"/>
      <c r="K1644" s="103"/>
      <c r="L1644" s="103"/>
    </row>
    <row r="1645" spans="1:12" s="104" customFormat="1" ht="12.75">
      <c r="A1645" s="97"/>
      <c r="B1645" s="98"/>
      <c r="C1645" s="99"/>
      <c r="D1645" s="100"/>
      <c r="E1645" s="99"/>
      <c r="F1645" s="101"/>
      <c r="G1645" s="101"/>
      <c r="H1645" s="102"/>
      <c r="I1645" s="102"/>
      <c r="J1645" s="102"/>
      <c r="K1645" s="103"/>
      <c r="L1645" s="103"/>
    </row>
    <row r="1646" spans="1:12" s="104" customFormat="1" ht="12.75">
      <c r="A1646" s="97"/>
      <c r="B1646" s="98"/>
      <c r="C1646" s="99"/>
      <c r="D1646" s="100"/>
      <c r="E1646" s="99"/>
      <c r="F1646" s="101"/>
      <c r="G1646" s="101"/>
      <c r="H1646" s="102"/>
      <c r="I1646" s="102"/>
      <c r="J1646" s="102"/>
      <c r="K1646" s="103"/>
      <c r="L1646" s="103"/>
    </row>
    <row r="1647" spans="1:12" s="104" customFormat="1" ht="12.75">
      <c r="A1647" s="97"/>
      <c r="B1647" s="98"/>
      <c r="C1647" s="99"/>
      <c r="D1647" s="100"/>
      <c r="E1647" s="99"/>
      <c r="F1647" s="101"/>
      <c r="G1647" s="101"/>
      <c r="H1647" s="102"/>
      <c r="I1647" s="102"/>
      <c r="J1647" s="102"/>
      <c r="K1647" s="103"/>
      <c r="L1647" s="103"/>
    </row>
    <row r="1648" spans="1:12" s="104" customFormat="1" ht="12.75">
      <c r="A1648" s="97"/>
      <c r="B1648" s="98"/>
      <c r="C1648" s="99"/>
      <c r="D1648" s="100"/>
      <c r="E1648" s="99"/>
      <c r="F1648" s="101"/>
      <c r="G1648" s="101"/>
      <c r="H1648" s="102"/>
      <c r="I1648" s="102"/>
      <c r="J1648" s="102"/>
      <c r="K1648" s="103"/>
      <c r="L1648" s="103"/>
    </row>
    <row r="1649" spans="1:12" s="104" customFormat="1" ht="12.75">
      <c r="A1649" s="97"/>
      <c r="B1649" s="98"/>
      <c r="C1649" s="99"/>
      <c r="D1649" s="100"/>
      <c r="E1649" s="99"/>
      <c r="F1649" s="101"/>
      <c r="G1649" s="101"/>
      <c r="H1649" s="102"/>
      <c r="I1649" s="102"/>
      <c r="J1649" s="102"/>
      <c r="K1649" s="103"/>
      <c r="L1649" s="103"/>
    </row>
    <row r="1650" spans="1:12" s="104" customFormat="1" ht="12.75">
      <c r="A1650" s="97"/>
      <c r="B1650" s="98"/>
      <c r="C1650" s="99"/>
      <c r="D1650" s="100"/>
      <c r="E1650" s="99"/>
      <c r="F1650" s="101"/>
      <c r="G1650" s="101"/>
      <c r="H1650" s="102"/>
      <c r="I1650" s="102"/>
      <c r="J1650" s="102"/>
      <c r="K1650" s="103"/>
      <c r="L1650" s="103"/>
    </row>
    <row r="1651" spans="1:12" s="104" customFormat="1" ht="12.75">
      <c r="A1651" s="97"/>
      <c r="B1651" s="98"/>
      <c r="C1651" s="99"/>
      <c r="D1651" s="100"/>
      <c r="E1651" s="99"/>
      <c r="F1651" s="101"/>
      <c r="G1651" s="101"/>
      <c r="H1651" s="102"/>
      <c r="I1651" s="102"/>
      <c r="J1651" s="102"/>
      <c r="K1651" s="103"/>
      <c r="L1651" s="103"/>
    </row>
    <row r="1652" spans="1:12" s="104" customFormat="1" ht="12.75">
      <c r="A1652" s="97"/>
      <c r="B1652" s="98"/>
      <c r="C1652" s="99"/>
      <c r="D1652" s="100"/>
      <c r="E1652" s="99"/>
      <c r="F1652" s="101"/>
      <c r="G1652" s="101"/>
      <c r="H1652" s="102"/>
      <c r="I1652" s="102"/>
      <c r="J1652" s="102"/>
      <c r="K1652" s="103"/>
      <c r="L1652" s="103"/>
    </row>
    <row r="1653" spans="1:12" s="104" customFormat="1" ht="12.75">
      <c r="A1653" s="97"/>
      <c r="B1653" s="98"/>
      <c r="C1653" s="99"/>
      <c r="D1653" s="100"/>
      <c r="E1653" s="99"/>
      <c r="F1653" s="101"/>
      <c r="G1653" s="101"/>
      <c r="H1653" s="102"/>
      <c r="I1653" s="102"/>
      <c r="J1653" s="102"/>
      <c r="K1653" s="103"/>
      <c r="L1653" s="103"/>
    </row>
    <row r="1654" spans="1:12" s="104" customFormat="1" ht="12.75">
      <c r="A1654" s="97"/>
      <c r="B1654" s="98"/>
      <c r="C1654" s="99"/>
      <c r="D1654" s="100"/>
      <c r="E1654" s="99"/>
      <c r="F1654" s="101"/>
      <c r="G1654" s="101"/>
      <c r="H1654" s="102"/>
      <c r="I1654" s="102"/>
      <c r="J1654" s="102"/>
      <c r="K1654" s="103"/>
      <c r="L1654" s="103"/>
    </row>
    <row r="1655" spans="1:12" s="104" customFormat="1" ht="12.75">
      <c r="A1655" s="97"/>
      <c r="B1655" s="98"/>
      <c r="C1655" s="99"/>
      <c r="D1655" s="100"/>
      <c r="E1655" s="99"/>
      <c r="F1655" s="101"/>
      <c r="G1655" s="101"/>
      <c r="H1655" s="102"/>
      <c r="I1655" s="102"/>
      <c r="J1655" s="102"/>
      <c r="K1655" s="103"/>
      <c r="L1655" s="103"/>
    </row>
    <row r="1656" spans="1:12" s="104" customFormat="1" ht="12.75">
      <c r="A1656" s="97"/>
      <c r="B1656" s="98"/>
      <c r="C1656" s="99"/>
      <c r="D1656" s="100"/>
      <c r="E1656" s="99"/>
      <c r="F1656" s="101"/>
      <c r="G1656" s="101"/>
      <c r="H1656" s="102"/>
      <c r="I1656" s="102"/>
      <c r="J1656" s="102"/>
      <c r="K1656" s="103"/>
      <c r="L1656" s="103"/>
    </row>
    <row r="1657" spans="1:12" s="104" customFormat="1" ht="12.75">
      <c r="A1657" s="97"/>
      <c r="B1657" s="98"/>
      <c r="C1657" s="99"/>
      <c r="D1657" s="100"/>
      <c r="E1657" s="99"/>
      <c r="F1657" s="101"/>
      <c r="G1657" s="101"/>
      <c r="H1657" s="102"/>
      <c r="I1657" s="102"/>
      <c r="J1657" s="102"/>
      <c r="K1657" s="103"/>
      <c r="L1657" s="103"/>
    </row>
    <row r="1658" spans="1:12" s="104" customFormat="1" ht="12.75">
      <c r="A1658" s="97"/>
      <c r="B1658" s="98"/>
      <c r="C1658" s="99"/>
      <c r="D1658" s="100"/>
      <c r="E1658" s="99"/>
      <c r="F1658" s="101"/>
      <c r="G1658" s="101"/>
      <c r="H1658" s="102"/>
      <c r="I1658" s="102"/>
      <c r="J1658" s="102"/>
      <c r="K1658" s="103"/>
      <c r="L1658" s="103"/>
    </row>
    <row r="1659" spans="1:12" s="104" customFormat="1" ht="12.75">
      <c r="A1659" s="97"/>
      <c r="B1659" s="98"/>
      <c r="C1659" s="99"/>
      <c r="D1659" s="100"/>
      <c r="E1659" s="99"/>
      <c r="F1659" s="101"/>
      <c r="G1659" s="101"/>
      <c r="H1659" s="102"/>
      <c r="I1659" s="102"/>
      <c r="J1659" s="102"/>
      <c r="K1659" s="103"/>
      <c r="L1659" s="103"/>
    </row>
    <row r="1660" spans="1:12" s="104" customFormat="1" ht="12.75">
      <c r="A1660" s="97"/>
      <c r="B1660" s="98"/>
      <c r="C1660" s="99"/>
      <c r="D1660" s="100"/>
      <c r="E1660" s="99"/>
      <c r="F1660" s="101"/>
      <c r="G1660" s="101"/>
      <c r="H1660" s="102"/>
      <c r="I1660" s="102"/>
      <c r="J1660" s="102"/>
      <c r="K1660" s="103"/>
      <c r="L1660" s="103"/>
    </row>
    <row r="1661" spans="1:12" s="104" customFormat="1" ht="12.75">
      <c r="A1661" s="97"/>
      <c r="B1661" s="98"/>
      <c r="C1661" s="99"/>
      <c r="D1661" s="100"/>
      <c r="E1661" s="99"/>
      <c r="F1661" s="101"/>
      <c r="G1661" s="101"/>
      <c r="H1661" s="102"/>
      <c r="I1661" s="102"/>
      <c r="J1661" s="102"/>
      <c r="K1661" s="103"/>
      <c r="L1661" s="103"/>
    </row>
    <row r="1662" spans="1:12" s="104" customFormat="1" ht="12.75">
      <c r="A1662" s="97"/>
      <c r="B1662" s="98"/>
      <c r="C1662" s="99"/>
      <c r="D1662" s="100"/>
      <c r="E1662" s="99"/>
      <c r="F1662" s="101"/>
      <c r="G1662" s="101"/>
      <c r="H1662" s="102"/>
      <c r="I1662" s="102"/>
      <c r="J1662" s="102"/>
      <c r="K1662" s="103"/>
      <c r="L1662" s="103"/>
    </row>
    <row r="1663" spans="1:12" s="104" customFormat="1" ht="12.75">
      <c r="A1663" s="97"/>
      <c r="B1663" s="98"/>
      <c r="C1663" s="99"/>
      <c r="D1663" s="100"/>
      <c r="E1663" s="99"/>
      <c r="F1663" s="101"/>
      <c r="G1663" s="101"/>
      <c r="H1663" s="102"/>
      <c r="I1663" s="102"/>
      <c r="J1663" s="102"/>
      <c r="K1663" s="103"/>
      <c r="L1663" s="103"/>
    </row>
    <row r="1664" spans="1:12" s="104" customFormat="1" ht="12.75">
      <c r="A1664" s="97"/>
      <c r="B1664" s="98"/>
      <c r="C1664" s="99"/>
      <c r="D1664" s="100"/>
      <c r="E1664" s="99"/>
      <c r="F1664" s="101"/>
      <c r="G1664" s="101"/>
      <c r="H1664" s="102"/>
      <c r="I1664" s="102"/>
      <c r="J1664" s="102"/>
      <c r="K1664" s="103"/>
      <c r="L1664" s="103"/>
    </row>
    <row r="1665" spans="1:12" s="104" customFormat="1" ht="12.75">
      <c r="A1665" s="97"/>
      <c r="B1665" s="98"/>
      <c r="C1665" s="99"/>
      <c r="D1665" s="100"/>
      <c r="E1665" s="99"/>
      <c r="F1665" s="101"/>
      <c r="G1665" s="101"/>
      <c r="H1665" s="102"/>
      <c r="I1665" s="102"/>
      <c r="J1665" s="102"/>
      <c r="K1665" s="103"/>
      <c r="L1665" s="103"/>
    </row>
    <row r="1666" spans="1:12" s="104" customFormat="1" ht="12.75">
      <c r="A1666" s="97"/>
      <c r="B1666" s="98"/>
      <c r="C1666" s="99"/>
      <c r="D1666" s="100"/>
      <c r="E1666" s="99"/>
      <c r="F1666" s="101"/>
      <c r="G1666" s="101"/>
      <c r="H1666" s="102"/>
      <c r="I1666" s="102"/>
      <c r="J1666" s="102"/>
      <c r="K1666" s="103"/>
      <c r="L1666" s="103"/>
    </row>
    <row r="1667" spans="1:12" s="104" customFormat="1" ht="12.75">
      <c r="A1667" s="97"/>
      <c r="B1667" s="98"/>
      <c r="C1667" s="99"/>
      <c r="D1667" s="100"/>
      <c r="E1667" s="99"/>
      <c r="F1667" s="101"/>
      <c r="G1667" s="101"/>
      <c r="H1667" s="102"/>
      <c r="I1667" s="102"/>
      <c r="J1667" s="102"/>
      <c r="K1667" s="103"/>
      <c r="L1667" s="103"/>
    </row>
    <row r="1668" spans="1:12" s="104" customFormat="1" ht="12.75">
      <c r="A1668" s="97"/>
      <c r="B1668" s="98"/>
      <c r="C1668" s="99"/>
      <c r="D1668" s="100"/>
      <c r="E1668" s="99"/>
      <c r="F1668" s="101"/>
      <c r="G1668" s="101"/>
      <c r="H1668" s="102"/>
      <c r="I1668" s="102"/>
      <c r="J1668" s="102"/>
      <c r="K1668" s="103"/>
      <c r="L1668" s="103"/>
    </row>
    <row r="1669" spans="1:12" s="104" customFormat="1" ht="12.75">
      <c r="A1669" s="97"/>
      <c r="B1669" s="98"/>
      <c r="C1669" s="99"/>
      <c r="D1669" s="100"/>
      <c r="E1669" s="99"/>
      <c r="F1669" s="101"/>
      <c r="G1669" s="101"/>
      <c r="H1669" s="102"/>
      <c r="I1669" s="102"/>
      <c r="J1669" s="102"/>
      <c r="K1669" s="103"/>
      <c r="L1669" s="103"/>
    </row>
    <row r="1670" spans="1:12" s="104" customFormat="1" ht="12.75">
      <c r="A1670" s="97"/>
      <c r="B1670" s="98"/>
      <c r="C1670" s="99"/>
      <c r="D1670" s="100"/>
      <c r="E1670" s="99"/>
      <c r="F1670" s="101"/>
      <c r="G1670" s="101"/>
      <c r="H1670" s="102"/>
      <c r="I1670" s="102"/>
      <c r="J1670" s="102"/>
      <c r="K1670" s="103"/>
      <c r="L1670" s="103"/>
    </row>
    <row r="1671" spans="1:12" s="104" customFormat="1" ht="12.75">
      <c r="A1671" s="97"/>
      <c r="B1671" s="98"/>
      <c r="C1671" s="99"/>
      <c r="D1671" s="100"/>
      <c r="E1671" s="99"/>
      <c r="F1671" s="101"/>
      <c r="G1671" s="101"/>
      <c r="H1671" s="102"/>
      <c r="I1671" s="102"/>
      <c r="J1671" s="102"/>
      <c r="K1671" s="103"/>
      <c r="L1671" s="103"/>
    </row>
    <row r="1672" spans="1:12" s="104" customFormat="1" ht="12.75">
      <c r="A1672" s="97"/>
      <c r="B1672" s="98"/>
      <c r="C1672" s="99"/>
      <c r="D1672" s="100"/>
      <c r="E1672" s="99"/>
      <c r="F1672" s="101"/>
      <c r="G1672" s="101"/>
      <c r="H1672" s="102"/>
      <c r="I1672" s="102"/>
      <c r="J1672" s="102"/>
      <c r="K1672" s="103"/>
      <c r="L1672" s="103"/>
    </row>
    <row r="1673" spans="1:12" s="104" customFormat="1" ht="12.75">
      <c r="A1673" s="97"/>
      <c r="B1673" s="98"/>
      <c r="C1673" s="99"/>
      <c r="D1673" s="100"/>
      <c r="E1673" s="99"/>
      <c r="F1673" s="101"/>
      <c r="G1673" s="101"/>
      <c r="H1673" s="102"/>
      <c r="I1673" s="102"/>
      <c r="J1673" s="102"/>
      <c r="K1673" s="103"/>
      <c r="L1673" s="103"/>
    </row>
    <row r="1674" spans="1:12" s="104" customFormat="1" ht="12.75">
      <c r="A1674" s="97"/>
      <c r="B1674" s="98"/>
      <c r="C1674" s="99"/>
      <c r="D1674" s="100"/>
      <c r="E1674" s="99"/>
      <c r="F1674" s="101"/>
      <c r="G1674" s="101"/>
      <c r="H1674" s="102"/>
      <c r="I1674" s="102"/>
      <c r="J1674" s="102"/>
      <c r="K1674" s="103"/>
      <c r="L1674" s="103"/>
    </row>
    <row r="1675" spans="1:12" s="104" customFormat="1" ht="12.75">
      <c r="A1675" s="97"/>
      <c r="B1675" s="98"/>
      <c r="C1675" s="99"/>
      <c r="D1675" s="100"/>
      <c r="E1675" s="99"/>
      <c r="F1675" s="101"/>
      <c r="G1675" s="101"/>
      <c r="H1675" s="102"/>
      <c r="I1675" s="102"/>
      <c r="J1675" s="102"/>
      <c r="K1675" s="103"/>
      <c r="L1675" s="103"/>
    </row>
    <row r="1676" spans="1:12" s="104" customFormat="1" ht="12.75">
      <c r="A1676" s="97"/>
      <c r="B1676" s="98"/>
      <c r="C1676" s="99"/>
      <c r="D1676" s="100"/>
      <c r="E1676" s="99"/>
      <c r="F1676" s="101"/>
      <c r="G1676" s="101"/>
      <c r="H1676" s="102"/>
      <c r="I1676" s="102"/>
      <c r="J1676" s="102"/>
      <c r="K1676" s="103"/>
      <c r="L1676" s="103"/>
    </row>
    <row r="1677" spans="1:12" s="104" customFormat="1" ht="12.75">
      <c r="A1677" s="97"/>
      <c r="B1677" s="98"/>
      <c r="C1677" s="99"/>
      <c r="D1677" s="100"/>
      <c r="E1677" s="99"/>
      <c r="F1677" s="101"/>
      <c r="G1677" s="101"/>
      <c r="H1677" s="102"/>
      <c r="I1677" s="102"/>
      <c r="J1677" s="102"/>
      <c r="K1677" s="103"/>
      <c r="L1677" s="103"/>
    </row>
    <row r="1678" spans="1:12" s="104" customFormat="1" ht="12.75">
      <c r="A1678" s="97"/>
      <c r="B1678" s="98"/>
      <c r="C1678" s="99"/>
      <c r="D1678" s="100"/>
      <c r="E1678" s="99"/>
      <c r="F1678" s="101"/>
      <c r="G1678" s="101"/>
      <c r="H1678" s="102"/>
      <c r="I1678" s="102"/>
      <c r="J1678" s="102"/>
      <c r="K1678" s="103"/>
      <c r="L1678" s="103"/>
    </row>
    <row r="1679" spans="1:12" s="104" customFormat="1" ht="12.75">
      <c r="A1679" s="97"/>
      <c r="B1679" s="98"/>
      <c r="C1679" s="99"/>
      <c r="D1679" s="100"/>
      <c r="E1679" s="99"/>
      <c r="F1679" s="101"/>
      <c r="G1679" s="101"/>
      <c r="H1679" s="102"/>
      <c r="I1679" s="102"/>
      <c r="J1679" s="102"/>
      <c r="K1679" s="103"/>
      <c r="L1679" s="103"/>
    </row>
    <row r="1680" spans="1:12" s="104" customFormat="1" ht="12.75">
      <c r="A1680" s="97"/>
      <c r="B1680" s="98"/>
      <c r="C1680" s="99"/>
      <c r="D1680" s="100"/>
      <c r="E1680" s="99"/>
      <c r="F1680" s="101"/>
      <c r="G1680" s="101"/>
      <c r="H1680" s="102"/>
      <c r="I1680" s="102"/>
      <c r="J1680" s="102"/>
      <c r="K1680" s="103"/>
      <c r="L1680" s="103"/>
    </row>
    <row r="1681" spans="1:12" s="104" customFormat="1" ht="12.75">
      <c r="A1681" s="97"/>
      <c r="B1681" s="98"/>
      <c r="C1681" s="99"/>
      <c r="D1681" s="100"/>
      <c r="E1681" s="99"/>
      <c r="F1681" s="101"/>
      <c r="G1681" s="101"/>
      <c r="H1681" s="102"/>
      <c r="I1681" s="102"/>
      <c r="J1681" s="102"/>
      <c r="K1681" s="103"/>
      <c r="L1681" s="103"/>
    </row>
    <row r="1682" spans="1:12" s="104" customFormat="1" ht="12.75">
      <c r="A1682" s="97"/>
      <c r="B1682" s="98"/>
      <c r="C1682" s="99"/>
      <c r="D1682" s="100"/>
      <c r="E1682" s="99"/>
      <c r="F1682" s="101"/>
      <c r="G1682" s="101"/>
      <c r="H1682" s="102"/>
      <c r="I1682" s="102"/>
      <c r="J1682" s="102"/>
      <c r="K1682" s="103"/>
      <c r="L1682" s="103"/>
    </row>
    <row r="1683" spans="1:12" s="104" customFormat="1" ht="12.75">
      <c r="A1683" s="97"/>
      <c r="B1683" s="98"/>
      <c r="C1683" s="99"/>
      <c r="D1683" s="100"/>
      <c r="E1683" s="99"/>
      <c r="F1683" s="101"/>
      <c r="G1683" s="101"/>
      <c r="H1683" s="102"/>
      <c r="I1683" s="102"/>
      <c r="J1683" s="102"/>
      <c r="K1683" s="103"/>
      <c r="L1683" s="103"/>
    </row>
    <row r="1684" spans="1:12" s="104" customFormat="1" ht="12.75">
      <c r="A1684" s="97"/>
      <c r="B1684" s="98"/>
      <c r="C1684" s="99"/>
      <c r="D1684" s="100"/>
      <c r="E1684" s="99"/>
      <c r="F1684" s="101"/>
      <c r="G1684" s="101"/>
      <c r="H1684" s="102"/>
      <c r="I1684" s="102"/>
      <c r="J1684" s="102"/>
      <c r="K1684" s="103"/>
      <c r="L1684" s="103"/>
    </row>
    <row r="1685" spans="1:12" s="104" customFormat="1" ht="12.75">
      <c r="A1685" s="97"/>
      <c r="B1685" s="98"/>
      <c r="C1685" s="99"/>
      <c r="D1685" s="100"/>
      <c r="E1685" s="99"/>
      <c r="F1685" s="101"/>
      <c r="G1685" s="101"/>
      <c r="H1685" s="102"/>
      <c r="I1685" s="102"/>
      <c r="J1685" s="102"/>
      <c r="K1685" s="103"/>
      <c r="L1685" s="103"/>
    </row>
    <row r="1686" spans="1:12" s="104" customFormat="1" ht="12.75">
      <c r="A1686" s="97"/>
      <c r="B1686" s="98"/>
      <c r="C1686" s="99"/>
      <c r="D1686" s="100"/>
      <c r="E1686" s="99"/>
      <c r="F1686" s="101"/>
      <c r="G1686" s="101"/>
      <c r="H1686" s="102"/>
      <c r="I1686" s="102"/>
      <c r="J1686" s="102"/>
      <c r="K1686" s="103"/>
      <c r="L1686" s="103"/>
    </row>
    <row r="1687" spans="1:12" s="104" customFormat="1" ht="12.75">
      <c r="A1687" s="97"/>
      <c r="B1687" s="98"/>
      <c r="C1687" s="99"/>
      <c r="D1687" s="100"/>
      <c r="E1687" s="99"/>
      <c r="F1687" s="101"/>
      <c r="G1687" s="101"/>
      <c r="H1687" s="102"/>
      <c r="I1687" s="102"/>
      <c r="J1687" s="102"/>
      <c r="K1687" s="103"/>
      <c r="L1687" s="103"/>
    </row>
    <row r="1688" spans="1:12" s="104" customFormat="1" ht="12.75">
      <c r="A1688" s="97"/>
      <c r="B1688" s="98"/>
      <c r="C1688" s="99"/>
      <c r="D1688" s="100"/>
      <c r="E1688" s="99"/>
      <c r="F1688" s="101"/>
      <c r="G1688" s="101"/>
      <c r="H1688" s="102"/>
      <c r="I1688" s="102"/>
      <c r="J1688" s="102"/>
      <c r="K1688" s="103"/>
      <c r="L1688" s="103"/>
    </row>
    <row r="1689" spans="1:12" s="104" customFormat="1" ht="12.75">
      <c r="A1689" s="97"/>
      <c r="B1689" s="98"/>
      <c r="C1689" s="99"/>
      <c r="D1689" s="100"/>
      <c r="E1689" s="99"/>
      <c r="F1689" s="101"/>
      <c r="G1689" s="101"/>
      <c r="H1689" s="102"/>
      <c r="I1689" s="102"/>
      <c r="J1689" s="102"/>
      <c r="K1689" s="103"/>
      <c r="L1689" s="103"/>
    </row>
    <row r="1690" spans="1:12" s="104" customFormat="1" ht="12.75">
      <c r="A1690" s="97"/>
      <c r="B1690" s="98"/>
      <c r="C1690" s="99"/>
      <c r="D1690" s="100"/>
      <c r="E1690" s="99"/>
      <c r="F1690" s="101"/>
      <c r="G1690" s="101"/>
      <c r="H1690" s="102"/>
      <c r="I1690" s="102"/>
      <c r="J1690" s="102"/>
      <c r="K1690" s="103"/>
      <c r="L1690" s="103"/>
    </row>
    <row r="1691" spans="1:12" s="104" customFormat="1" ht="12.75">
      <c r="A1691" s="97"/>
      <c r="B1691" s="98"/>
      <c r="C1691" s="99"/>
      <c r="D1691" s="100"/>
      <c r="E1691" s="99"/>
      <c r="F1691" s="101"/>
      <c r="G1691" s="101"/>
      <c r="H1691" s="102"/>
      <c r="I1691" s="102"/>
      <c r="J1691" s="102"/>
      <c r="K1691" s="103"/>
      <c r="L1691" s="103"/>
    </row>
    <row r="1692" spans="1:12" s="104" customFormat="1" ht="12.75">
      <c r="A1692" s="97"/>
      <c r="B1692" s="98"/>
      <c r="C1692" s="99"/>
      <c r="D1692" s="100"/>
      <c r="E1692" s="99"/>
      <c r="F1692" s="101"/>
      <c r="G1692" s="101"/>
      <c r="H1692" s="102"/>
      <c r="I1692" s="102"/>
      <c r="J1692" s="102"/>
      <c r="K1692" s="103"/>
      <c r="L1692" s="103"/>
    </row>
    <row r="1693" spans="1:12" s="104" customFormat="1" ht="12.75">
      <c r="A1693" s="97"/>
      <c r="B1693" s="98"/>
      <c r="C1693" s="99"/>
      <c r="D1693" s="100"/>
      <c r="E1693" s="99"/>
      <c r="F1693" s="101"/>
      <c r="G1693" s="101"/>
      <c r="H1693" s="102"/>
      <c r="I1693" s="102"/>
      <c r="J1693" s="102"/>
      <c r="K1693" s="103"/>
      <c r="L1693" s="103"/>
    </row>
    <row r="1694" spans="1:12" s="104" customFormat="1" ht="12.75">
      <c r="A1694" s="97"/>
      <c r="B1694" s="98"/>
      <c r="C1694" s="99"/>
      <c r="D1694" s="100"/>
      <c r="E1694" s="99"/>
      <c r="F1694" s="101"/>
      <c r="G1694" s="101"/>
      <c r="H1694" s="102"/>
      <c r="I1694" s="102"/>
      <c r="J1694" s="102"/>
      <c r="K1694" s="103"/>
      <c r="L1694" s="103"/>
    </row>
    <row r="1695" spans="1:12" s="104" customFormat="1" ht="12.75">
      <c r="A1695" s="97"/>
      <c r="B1695" s="98"/>
      <c r="C1695" s="99"/>
      <c r="D1695" s="100"/>
      <c r="E1695" s="99"/>
      <c r="F1695" s="101"/>
      <c r="G1695" s="101"/>
      <c r="H1695" s="102"/>
      <c r="I1695" s="102"/>
      <c r="J1695" s="102"/>
      <c r="K1695" s="103"/>
      <c r="L1695" s="103"/>
    </row>
    <row r="1696" spans="1:12" s="104" customFormat="1" ht="12.75">
      <c r="A1696" s="97"/>
      <c r="B1696" s="98"/>
      <c r="C1696" s="99"/>
      <c r="D1696" s="100"/>
      <c r="E1696" s="99"/>
      <c r="F1696" s="101"/>
      <c r="G1696" s="101"/>
      <c r="H1696" s="102"/>
      <c r="I1696" s="102"/>
      <c r="J1696" s="102"/>
      <c r="K1696" s="103"/>
      <c r="L1696" s="103"/>
    </row>
    <row r="1697" spans="1:12" s="104" customFormat="1" ht="12.75">
      <c r="A1697" s="97"/>
      <c r="B1697" s="98"/>
      <c r="C1697" s="99"/>
      <c r="D1697" s="100"/>
      <c r="E1697" s="99"/>
      <c r="F1697" s="101"/>
      <c r="G1697" s="101"/>
      <c r="H1697" s="102"/>
      <c r="I1697" s="102"/>
      <c r="J1697" s="102"/>
      <c r="K1697" s="103"/>
      <c r="L1697" s="103"/>
    </row>
    <row r="1698" spans="1:12" s="104" customFormat="1" ht="12.75">
      <c r="A1698" s="97"/>
      <c r="B1698" s="98"/>
      <c r="C1698" s="99"/>
      <c r="D1698" s="100"/>
      <c r="E1698" s="99"/>
      <c r="F1698" s="101"/>
      <c r="G1698" s="101"/>
      <c r="H1698" s="102"/>
      <c r="I1698" s="102"/>
      <c r="J1698" s="102"/>
      <c r="K1698" s="103"/>
      <c r="L1698" s="103"/>
    </row>
    <row r="1699" spans="1:12" s="104" customFormat="1" ht="12.75">
      <c r="A1699" s="97"/>
      <c r="B1699" s="98"/>
      <c r="C1699" s="99"/>
      <c r="D1699" s="100"/>
      <c r="E1699" s="99"/>
      <c r="F1699" s="101"/>
      <c r="G1699" s="101"/>
      <c r="H1699" s="102"/>
      <c r="I1699" s="102"/>
      <c r="J1699" s="102"/>
      <c r="K1699" s="103"/>
      <c r="L1699" s="103"/>
    </row>
    <row r="1700" spans="1:12" s="104" customFormat="1" ht="12.75">
      <c r="A1700" s="97"/>
      <c r="B1700" s="98"/>
      <c r="C1700" s="99"/>
      <c r="D1700" s="100"/>
      <c r="E1700" s="99"/>
      <c r="F1700" s="101"/>
      <c r="G1700" s="101"/>
      <c r="H1700" s="102"/>
      <c r="I1700" s="102"/>
      <c r="J1700" s="102"/>
      <c r="K1700" s="103"/>
      <c r="L1700" s="103"/>
    </row>
    <row r="1701" spans="1:12" s="104" customFormat="1" ht="12.75">
      <c r="A1701" s="97"/>
      <c r="B1701" s="98"/>
      <c r="C1701" s="99"/>
      <c r="D1701" s="100"/>
      <c r="E1701" s="99"/>
      <c r="F1701" s="101"/>
      <c r="G1701" s="101"/>
      <c r="H1701" s="102"/>
      <c r="I1701" s="102"/>
      <c r="J1701" s="102"/>
      <c r="K1701" s="103"/>
      <c r="L1701" s="103"/>
    </row>
    <row r="1702" spans="1:12" s="104" customFormat="1" ht="12.75">
      <c r="A1702" s="97"/>
      <c r="B1702" s="98"/>
      <c r="C1702" s="99"/>
      <c r="D1702" s="100"/>
      <c r="E1702" s="99"/>
      <c r="F1702" s="101"/>
      <c r="G1702" s="101"/>
      <c r="H1702" s="102"/>
      <c r="I1702" s="102"/>
      <c r="J1702" s="102"/>
      <c r="K1702" s="103"/>
      <c r="L1702" s="103"/>
    </row>
    <row r="1703" spans="1:12" s="104" customFormat="1" ht="12.75">
      <c r="A1703" s="97"/>
      <c r="B1703" s="98"/>
      <c r="C1703" s="99"/>
      <c r="D1703" s="100"/>
      <c r="E1703" s="99"/>
      <c r="F1703" s="101"/>
      <c r="G1703" s="101"/>
      <c r="H1703" s="102"/>
      <c r="I1703" s="102"/>
      <c r="J1703" s="102"/>
      <c r="K1703" s="103"/>
      <c r="L1703" s="103"/>
    </row>
    <row r="1704" spans="1:12" s="104" customFormat="1" ht="12.75">
      <c r="A1704" s="97"/>
      <c r="B1704" s="98"/>
      <c r="C1704" s="99"/>
      <c r="D1704" s="100"/>
      <c r="E1704" s="99"/>
      <c r="F1704" s="101"/>
      <c r="G1704" s="101"/>
      <c r="H1704" s="102"/>
      <c r="I1704" s="102"/>
      <c r="J1704" s="102"/>
      <c r="K1704" s="103"/>
      <c r="L1704" s="103"/>
    </row>
    <row r="1705" spans="1:12" s="104" customFormat="1" ht="12.75">
      <c r="A1705" s="97"/>
      <c r="B1705" s="98"/>
      <c r="C1705" s="99"/>
      <c r="D1705" s="100"/>
      <c r="E1705" s="99"/>
      <c r="F1705" s="101"/>
      <c r="G1705" s="101"/>
      <c r="H1705" s="102"/>
      <c r="I1705" s="102"/>
      <c r="J1705" s="102"/>
      <c r="K1705" s="103"/>
      <c r="L1705" s="103"/>
    </row>
    <row r="1706" spans="1:12" s="104" customFormat="1" ht="12.75">
      <c r="A1706" s="97"/>
      <c r="B1706" s="98"/>
      <c r="C1706" s="99"/>
      <c r="D1706" s="100"/>
      <c r="E1706" s="99"/>
      <c r="F1706" s="101"/>
      <c r="G1706" s="101"/>
      <c r="H1706" s="102"/>
      <c r="I1706" s="102"/>
      <c r="J1706" s="102"/>
      <c r="K1706" s="103"/>
      <c r="L1706" s="103"/>
    </row>
    <row r="1707" spans="1:12" s="104" customFormat="1" ht="12.75">
      <c r="A1707" s="97"/>
      <c r="B1707" s="98"/>
      <c r="C1707" s="99"/>
      <c r="D1707" s="100"/>
      <c r="E1707" s="99"/>
      <c r="F1707" s="101"/>
      <c r="G1707" s="101"/>
      <c r="H1707" s="102"/>
      <c r="I1707" s="102"/>
      <c r="J1707" s="102"/>
      <c r="K1707" s="103"/>
      <c r="L1707" s="103"/>
    </row>
    <row r="1708" spans="1:12" s="104" customFormat="1" ht="12.75">
      <c r="A1708" s="97"/>
      <c r="B1708" s="98"/>
      <c r="C1708" s="99"/>
      <c r="D1708" s="100"/>
      <c r="E1708" s="99"/>
      <c r="F1708" s="101"/>
      <c r="G1708" s="101"/>
      <c r="H1708" s="102"/>
      <c r="I1708" s="102"/>
      <c r="J1708" s="102"/>
      <c r="K1708" s="103"/>
      <c r="L1708" s="103"/>
    </row>
    <row r="1709" spans="1:12" s="104" customFormat="1" ht="12.75">
      <c r="A1709" s="97"/>
      <c r="B1709" s="98"/>
      <c r="C1709" s="99"/>
      <c r="D1709" s="100"/>
      <c r="E1709" s="99"/>
      <c r="F1709" s="101"/>
      <c r="G1709" s="101"/>
      <c r="H1709" s="102"/>
      <c r="I1709" s="102"/>
      <c r="J1709" s="102"/>
      <c r="K1709" s="103"/>
      <c r="L1709" s="103"/>
    </row>
    <row r="1710" spans="1:12" s="104" customFormat="1" ht="12.75">
      <c r="A1710" s="97"/>
      <c r="B1710" s="98"/>
      <c r="C1710" s="99"/>
      <c r="D1710" s="100"/>
      <c r="E1710" s="99"/>
      <c r="F1710" s="101"/>
      <c r="G1710" s="101"/>
      <c r="H1710" s="102"/>
      <c r="I1710" s="102"/>
      <c r="J1710" s="102"/>
      <c r="K1710" s="103"/>
      <c r="L1710" s="103"/>
    </row>
    <row r="1711" spans="1:12" s="104" customFormat="1" ht="12.75">
      <c r="A1711" s="97"/>
      <c r="B1711" s="98"/>
      <c r="C1711" s="99"/>
      <c r="D1711" s="100"/>
      <c r="E1711" s="99"/>
      <c r="F1711" s="101"/>
      <c r="G1711" s="101"/>
      <c r="H1711" s="102"/>
      <c r="I1711" s="102"/>
      <c r="J1711" s="102"/>
      <c r="K1711" s="103"/>
      <c r="L1711" s="103"/>
    </row>
    <row r="1712" spans="1:12" s="104" customFormat="1" ht="12.75">
      <c r="A1712" s="97"/>
      <c r="B1712" s="98"/>
      <c r="C1712" s="99"/>
      <c r="D1712" s="100"/>
      <c r="E1712" s="99"/>
      <c r="F1712" s="101"/>
      <c r="G1712" s="101"/>
      <c r="H1712" s="102"/>
      <c r="I1712" s="102"/>
      <c r="J1712" s="102"/>
      <c r="K1712" s="103"/>
      <c r="L1712" s="103"/>
    </row>
    <row r="1713" spans="1:12" s="104" customFormat="1" ht="12.75">
      <c r="A1713" s="97"/>
      <c r="B1713" s="98"/>
      <c r="C1713" s="99"/>
      <c r="D1713" s="100"/>
      <c r="E1713" s="99"/>
      <c r="F1713" s="101"/>
      <c r="G1713" s="101"/>
      <c r="H1713" s="102"/>
      <c r="I1713" s="102"/>
      <c r="J1713" s="102"/>
      <c r="K1713" s="103"/>
      <c r="L1713" s="103"/>
    </row>
    <row r="1714" spans="1:12" s="104" customFormat="1" ht="12.75">
      <c r="A1714" s="97"/>
      <c r="B1714" s="98"/>
      <c r="C1714" s="99"/>
      <c r="D1714" s="100"/>
      <c r="E1714" s="99"/>
      <c r="F1714" s="101"/>
      <c r="G1714" s="101"/>
      <c r="H1714" s="102"/>
      <c r="I1714" s="102"/>
      <c r="J1714" s="102"/>
      <c r="K1714" s="103"/>
      <c r="L1714" s="103"/>
    </row>
    <row r="1715" spans="1:12" s="104" customFormat="1" ht="12.75">
      <c r="A1715" s="97"/>
      <c r="B1715" s="98"/>
      <c r="C1715" s="99"/>
      <c r="D1715" s="100"/>
      <c r="E1715" s="99"/>
      <c r="F1715" s="101"/>
      <c r="G1715" s="101"/>
      <c r="H1715" s="102"/>
      <c r="I1715" s="102"/>
      <c r="J1715" s="102"/>
      <c r="K1715" s="103"/>
      <c r="L1715" s="103"/>
    </row>
    <row r="1716" spans="1:12" s="104" customFormat="1" ht="12.75">
      <c r="A1716" s="97"/>
      <c r="B1716" s="98"/>
      <c r="C1716" s="99"/>
      <c r="D1716" s="100"/>
      <c r="E1716" s="99"/>
      <c r="F1716" s="101"/>
      <c r="G1716" s="101"/>
      <c r="H1716" s="102"/>
      <c r="I1716" s="102"/>
      <c r="J1716" s="102"/>
      <c r="K1716" s="103"/>
      <c r="L1716" s="103"/>
    </row>
    <row r="1717" spans="1:12" s="104" customFormat="1" ht="12.75">
      <c r="A1717" s="97"/>
      <c r="B1717" s="98"/>
      <c r="C1717" s="99"/>
      <c r="D1717" s="100"/>
      <c r="E1717" s="99"/>
      <c r="F1717" s="101"/>
      <c r="G1717" s="101"/>
      <c r="H1717" s="102"/>
      <c r="I1717" s="102"/>
      <c r="J1717" s="102"/>
      <c r="K1717" s="103"/>
      <c r="L1717" s="103"/>
    </row>
    <row r="1718" spans="1:12" s="104" customFormat="1" ht="12.75">
      <c r="A1718" s="97"/>
      <c r="B1718" s="98"/>
      <c r="C1718" s="99"/>
      <c r="D1718" s="100"/>
      <c r="E1718" s="99"/>
      <c r="F1718" s="101"/>
      <c r="G1718" s="101"/>
      <c r="H1718" s="102"/>
      <c r="I1718" s="102"/>
      <c r="J1718" s="102"/>
      <c r="K1718" s="103"/>
      <c r="L1718" s="103"/>
    </row>
    <row r="1719" spans="1:12" s="104" customFormat="1" ht="12.75">
      <c r="A1719" s="97"/>
      <c r="B1719" s="98"/>
      <c r="C1719" s="99"/>
      <c r="D1719" s="100"/>
      <c r="E1719" s="99"/>
      <c r="F1719" s="101"/>
      <c r="G1719" s="101"/>
      <c r="H1719" s="102"/>
      <c r="I1719" s="102"/>
      <c r="J1719" s="102"/>
      <c r="K1719" s="103"/>
      <c r="L1719" s="103"/>
    </row>
    <row r="1720" spans="1:12" s="104" customFormat="1" ht="12.75">
      <c r="A1720" s="97"/>
      <c r="B1720" s="98"/>
      <c r="C1720" s="99"/>
      <c r="D1720" s="100"/>
      <c r="E1720" s="99"/>
      <c r="F1720" s="101"/>
      <c r="G1720" s="101"/>
      <c r="H1720" s="102"/>
      <c r="I1720" s="102"/>
      <c r="J1720" s="102"/>
      <c r="K1720" s="103"/>
      <c r="L1720" s="103"/>
    </row>
    <row r="1721" spans="1:12" s="104" customFormat="1" ht="12.75">
      <c r="A1721" s="97"/>
      <c r="B1721" s="98"/>
      <c r="C1721" s="99"/>
      <c r="D1721" s="100"/>
      <c r="E1721" s="99"/>
      <c r="F1721" s="101"/>
      <c r="G1721" s="101"/>
      <c r="H1721" s="102"/>
      <c r="I1721" s="102"/>
      <c r="J1721" s="102"/>
      <c r="K1721" s="103"/>
      <c r="L1721" s="103"/>
    </row>
    <row r="1722" spans="1:12" s="104" customFormat="1" ht="12.75">
      <c r="A1722" s="97"/>
      <c r="B1722" s="98"/>
      <c r="C1722" s="99"/>
      <c r="D1722" s="100"/>
      <c r="E1722" s="99"/>
      <c r="F1722" s="101"/>
      <c r="G1722" s="101"/>
      <c r="H1722" s="102"/>
      <c r="I1722" s="102"/>
      <c r="J1722" s="102"/>
      <c r="K1722" s="103"/>
      <c r="L1722" s="103"/>
    </row>
    <row r="1723" spans="1:12" s="104" customFormat="1" ht="12.75">
      <c r="A1723" s="97"/>
      <c r="B1723" s="98"/>
      <c r="C1723" s="99"/>
      <c r="D1723" s="100"/>
      <c r="E1723" s="99"/>
      <c r="F1723" s="101"/>
      <c r="G1723" s="101"/>
      <c r="H1723" s="102"/>
      <c r="I1723" s="102"/>
      <c r="J1723" s="102"/>
      <c r="K1723" s="103"/>
      <c r="L1723" s="103"/>
    </row>
    <row r="1724" spans="1:12" s="104" customFormat="1" ht="12.75">
      <c r="A1724" s="97"/>
      <c r="B1724" s="98"/>
      <c r="C1724" s="99"/>
      <c r="D1724" s="100"/>
      <c r="E1724" s="99"/>
      <c r="F1724" s="101"/>
      <c r="G1724" s="101"/>
      <c r="H1724" s="102"/>
      <c r="I1724" s="102"/>
      <c r="J1724" s="102"/>
      <c r="K1724" s="103"/>
      <c r="L1724" s="103"/>
    </row>
    <row r="1725" spans="1:12" s="104" customFormat="1" ht="12.75">
      <c r="A1725" s="97"/>
      <c r="B1725" s="98"/>
      <c r="C1725" s="99"/>
      <c r="D1725" s="100"/>
      <c r="E1725" s="99"/>
      <c r="F1725" s="101"/>
      <c r="G1725" s="101"/>
      <c r="H1725" s="102"/>
      <c r="I1725" s="102"/>
      <c r="J1725" s="102"/>
      <c r="K1725" s="103"/>
      <c r="L1725" s="103"/>
    </row>
    <row r="1726" spans="1:12" s="104" customFormat="1" ht="12.75">
      <c r="A1726" s="97"/>
      <c r="B1726" s="98"/>
      <c r="C1726" s="99"/>
      <c r="D1726" s="100"/>
      <c r="E1726" s="99"/>
      <c r="F1726" s="101"/>
      <c r="G1726" s="101"/>
      <c r="H1726" s="102"/>
      <c r="I1726" s="102"/>
      <c r="J1726" s="102"/>
      <c r="K1726" s="103"/>
      <c r="L1726" s="103"/>
    </row>
    <row r="1727" spans="1:12" s="104" customFormat="1" ht="12.75">
      <c r="A1727" s="97"/>
      <c r="B1727" s="98"/>
      <c r="C1727" s="99"/>
      <c r="D1727" s="100"/>
      <c r="E1727" s="99"/>
      <c r="F1727" s="101"/>
      <c r="G1727" s="101"/>
      <c r="H1727" s="102"/>
      <c r="I1727" s="102"/>
      <c r="J1727" s="102"/>
      <c r="K1727" s="103"/>
      <c r="L1727" s="103"/>
    </row>
    <row r="1728" spans="1:12" s="104" customFormat="1" ht="12.75">
      <c r="A1728" s="97"/>
      <c r="B1728" s="98"/>
      <c r="C1728" s="99"/>
      <c r="D1728" s="100"/>
      <c r="E1728" s="99"/>
      <c r="F1728" s="101"/>
      <c r="G1728" s="101"/>
      <c r="H1728" s="102"/>
      <c r="I1728" s="102"/>
      <c r="J1728" s="102"/>
      <c r="K1728" s="103"/>
      <c r="L1728" s="103"/>
    </row>
    <row r="1729" spans="1:12" s="104" customFormat="1" ht="12.75">
      <c r="A1729" s="97"/>
      <c r="B1729" s="98"/>
      <c r="C1729" s="99"/>
      <c r="D1729" s="100"/>
      <c r="E1729" s="99"/>
      <c r="F1729" s="101"/>
      <c r="G1729" s="101"/>
      <c r="H1729" s="102"/>
      <c r="I1729" s="102"/>
      <c r="J1729" s="102"/>
      <c r="K1729" s="103"/>
      <c r="L1729" s="103"/>
    </row>
    <row r="1730" spans="1:12" s="104" customFormat="1" ht="12.75">
      <c r="A1730" s="97"/>
      <c r="B1730" s="98"/>
      <c r="C1730" s="99"/>
      <c r="D1730" s="100"/>
      <c r="E1730" s="99"/>
      <c r="F1730" s="101"/>
      <c r="G1730" s="101"/>
      <c r="H1730" s="102"/>
      <c r="I1730" s="102"/>
      <c r="J1730" s="102"/>
      <c r="K1730" s="103"/>
      <c r="L1730" s="103"/>
    </row>
    <row r="1731" spans="1:12" s="104" customFormat="1" ht="12.75">
      <c r="A1731" s="97"/>
      <c r="B1731" s="98"/>
      <c r="C1731" s="99"/>
      <c r="D1731" s="100"/>
      <c r="E1731" s="99"/>
      <c r="F1731" s="101"/>
      <c r="G1731" s="101"/>
      <c r="H1731" s="102"/>
      <c r="I1731" s="102"/>
      <c r="J1731" s="102"/>
      <c r="K1731" s="103"/>
      <c r="L1731" s="103"/>
    </row>
    <row r="1732" spans="1:12" s="104" customFormat="1" ht="12.75">
      <c r="A1732" s="97"/>
      <c r="B1732" s="98"/>
      <c r="C1732" s="99"/>
      <c r="D1732" s="100"/>
      <c r="E1732" s="99"/>
      <c r="F1732" s="101"/>
      <c r="G1732" s="101"/>
      <c r="H1732" s="102"/>
      <c r="I1732" s="102"/>
      <c r="J1732" s="102"/>
      <c r="K1732" s="103"/>
      <c r="L1732" s="103"/>
    </row>
    <row r="1733" spans="1:12" s="104" customFormat="1" ht="12.75">
      <c r="A1733" s="97"/>
      <c r="B1733" s="98"/>
      <c r="C1733" s="99"/>
      <c r="D1733" s="100"/>
      <c r="E1733" s="99"/>
      <c r="F1733" s="101"/>
      <c r="G1733" s="101"/>
      <c r="H1733" s="102"/>
      <c r="I1733" s="102"/>
      <c r="J1733" s="102"/>
      <c r="K1733" s="103"/>
      <c r="L1733" s="103"/>
    </row>
    <row r="1734" spans="1:12" s="104" customFormat="1" ht="12.75">
      <c r="A1734" s="97"/>
      <c r="B1734" s="98"/>
      <c r="C1734" s="99"/>
      <c r="D1734" s="100"/>
      <c r="E1734" s="99"/>
      <c r="F1734" s="101"/>
      <c r="G1734" s="101"/>
      <c r="H1734" s="102"/>
      <c r="I1734" s="102"/>
      <c r="J1734" s="102"/>
      <c r="K1734" s="103"/>
      <c r="L1734" s="103"/>
    </row>
    <row r="1735" spans="1:12" s="104" customFormat="1" ht="12.75">
      <c r="A1735" s="97"/>
      <c r="B1735" s="98"/>
      <c r="C1735" s="99"/>
      <c r="D1735" s="100"/>
      <c r="E1735" s="99"/>
      <c r="F1735" s="101"/>
      <c r="G1735" s="101"/>
      <c r="H1735" s="102"/>
      <c r="I1735" s="102"/>
      <c r="J1735" s="102"/>
      <c r="K1735" s="103"/>
      <c r="L1735" s="103"/>
    </row>
    <row r="1736" spans="1:12" s="104" customFormat="1" ht="12.75">
      <c r="A1736" s="97"/>
      <c r="B1736" s="98"/>
      <c r="C1736" s="99"/>
      <c r="D1736" s="100"/>
      <c r="E1736" s="99"/>
      <c r="F1736" s="101"/>
      <c r="G1736" s="101"/>
      <c r="H1736" s="102"/>
      <c r="I1736" s="102"/>
      <c r="J1736" s="102"/>
      <c r="K1736" s="103"/>
      <c r="L1736" s="103"/>
    </row>
    <row r="1737" spans="1:12" s="104" customFormat="1" ht="12.75">
      <c r="A1737" s="97"/>
      <c r="B1737" s="98"/>
      <c r="C1737" s="99"/>
      <c r="D1737" s="100"/>
      <c r="E1737" s="99"/>
      <c r="F1737" s="101"/>
      <c r="G1737" s="101"/>
      <c r="H1737" s="102"/>
      <c r="I1737" s="102"/>
      <c r="J1737" s="102"/>
      <c r="K1737" s="103"/>
      <c r="L1737" s="103"/>
    </row>
    <row r="1738" spans="1:12" s="104" customFormat="1" ht="12.75">
      <c r="A1738" s="97"/>
      <c r="B1738" s="98"/>
      <c r="C1738" s="99"/>
      <c r="D1738" s="100"/>
      <c r="E1738" s="99"/>
      <c r="F1738" s="101"/>
      <c r="G1738" s="101"/>
      <c r="H1738" s="102"/>
      <c r="I1738" s="102"/>
      <c r="J1738" s="102"/>
      <c r="K1738" s="103"/>
      <c r="L1738" s="103"/>
    </row>
    <row r="1739" spans="1:12" s="104" customFormat="1" ht="12.75">
      <c r="A1739" s="97"/>
      <c r="B1739" s="98"/>
      <c r="C1739" s="99"/>
      <c r="D1739" s="100"/>
      <c r="E1739" s="99"/>
      <c r="F1739" s="101"/>
      <c r="G1739" s="101"/>
      <c r="H1739" s="102"/>
      <c r="I1739" s="102"/>
      <c r="J1739" s="102"/>
      <c r="K1739" s="103"/>
      <c r="L1739" s="103"/>
    </row>
    <row r="1740" spans="1:12" s="104" customFormat="1" ht="12.75">
      <c r="A1740" s="97"/>
      <c r="B1740" s="98"/>
      <c r="C1740" s="99"/>
      <c r="D1740" s="100"/>
      <c r="E1740" s="99"/>
      <c r="F1740" s="101"/>
      <c r="G1740" s="101"/>
      <c r="H1740" s="102"/>
      <c r="I1740" s="102"/>
      <c r="J1740" s="102"/>
      <c r="K1740" s="103"/>
      <c r="L1740" s="103"/>
    </row>
    <row r="1741" spans="1:12" s="104" customFormat="1" ht="12.75">
      <c r="A1741" s="97"/>
      <c r="B1741" s="98"/>
      <c r="C1741" s="99"/>
      <c r="D1741" s="100"/>
      <c r="E1741" s="99"/>
      <c r="F1741" s="101"/>
      <c r="G1741" s="101"/>
      <c r="H1741" s="102"/>
      <c r="I1741" s="102"/>
      <c r="J1741" s="102"/>
      <c r="K1741" s="103"/>
      <c r="L1741" s="103"/>
    </row>
    <row r="1742" spans="1:12" s="104" customFormat="1" ht="12.75">
      <c r="A1742" s="97"/>
      <c r="B1742" s="98"/>
      <c r="C1742" s="99"/>
      <c r="D1742" s="100"/>
      <c r="E1742" s="99"/>
      <c r="F1742" s="101"/>
      <c r="G1742" s="101"/>
      <c r="H1742" s="102"/>
      <c r="I1742" s="102"/>
      <c r="J1742" s="102"/>
      <c r="K1742" s="103"/>
      <c r="L1742" s="103"/>
    </row>
    <row r="1743" spans="1:12" s="104" customFormat="1" ht="12.75">
      <c r="A1743" s="97"/>
      <c r="B1743" s="98"/>
      <c r="C1743" s="99"/>
      <c r="D1743" s="100"/>
      <c r="E1743" s="99"/>
      <c r="F1743" s="101"/>
      <c r="G1743" s="101"/>
      <c r="H1743" s="102"/>
      <c r="I1743" s="102"/>
      <c r="J1743" s="102"/>
      <c r="K1743" s="103"/>
      <c r="L1743" s="103"/>
    </row>
    <row r="1744" spans="1:12" s="104" customFormat="1" ht="12.75">
      <c r="A1744" s="97"/>
      <c r="B1744" s="98"/>
      <c r="C1744" s="99"/>
      <c r="D1744" s="100"/>
      <c r="E1744" s="99"/>
      <c r="F1744" s="101"/>
      <c r="G1744" s="101"/>
      <c r="H1744" s="102"/>
      <c r="I1744" s="102"/>
      <c r="J1744" s="102"/>
      <c r="K1744" s="103"/>
      <c r="L1744" s="103"/>
    </row>
    <row r="1745" spans="1:12" s="104" customFormat="1" ht="12.75">
      <c r="A1745" s="97"/>
      <c r="B1745" s="98"/>
      <c r="C1745" s="99"/>
      <c r="D1745" s="100"/>
      <c r="E1745" s="99"/>
      <c r="F1745" s="101"/>
      <c r="G1745" s="101"/>
      <c r="H1745" s="102"/>
      <c r="I1745" s="102"/>
      <c r="J1745" s="102"/>
      <c r="K1745" s="103"/>
      <c r="L1745" s="103"/>
    </row>
    <row r="1746" spans="1:12" s="104" customFormat="1" ht="12.75">
      <c r="A1746" s="97"/>
      <c r="B1746" s="98"/>
      <c r="C1746" s="99"/>
      <c r="D1746" s="100"/>
      <c r="E1746" s="99"/>
      <c r="F1746" s="101"/>
      <c r="G1746" s="101"/>
      <c r="H1746" s="102"/>
      <c r="I1746" s="102"/>
      <c r="J1746" s="102"/>
      <c r="K1746" s="103"/>
      <c r="L1746" s="103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  <headerFooter alignWithMargins="0">
    <oddFooter>&amp;LZpevněné plochy&amp;CStránka &amp;P z &amp;N&amp;ROpravy a údržba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2"/>
  <sheetViews>
    <sheetView zoomScalePageLayoutView="0" workbookViewId="0" topLeftCell="A1">
      <selection activeCell="A6" sqref="A6:G6"/>
    </sheetView>
  </sheetViews>
  <sheetFormatPr defaultColWidth="9.00390625" defaultRowHeight="12.75"/>
  <cols>
    <col min="1" max="1" width="5.375" style="263" customWidth="1"/>
    <col min="2" max="2" width="35.875" style="263" customWidth="1"/>
    <col min="3" max="3" width="5.875" style="264" customWidth="1"/>
    <col min="4" max="4" width="8.00390625" style="263" customWidth="1"/>
    <col min="5" max="5" width="0.37109375" style="263" hidden="1" customWidth="1"/>
    <col min="6" max="6" width="13.875" style="265" customWidth="1"/>
    <col min="7" max="7" width="14.375" style="266" customWidth="1"/>
  </cols>
  <sheetData>
    <row r="1" spans="1:7" s="462" customFormat="1" ht="33" customHeight="1">
      <c r="A1" s="515" t="s">
        <v>1060</v>
      </c>
      <c r="B1" s="516"/>
      <c r="C1" s="516"/>
      <c r="D1" s="516"/>
      <c r="E1" s="517"/>
      <c r="F1" s="532"/>
      <c r="G1" s="518"/>
    </row>
    <row r="2" spans="1:7" s="15" customFormat="1" ht="23.25">
      <c r="A2" s="519" t="s">
        <v>1240</v>
      </c>
      <c r="B2" s="199"/>
      <c r="C2" s="268"/>
      <c r="D2" s="269"/>
      <c r="E2" s="268"/>
      <c r="F2" s="270"/>
      <c r="G2" s="520" t="str">
        <f>IF(AND(D2&gt;0,F2&gt;0),ROUND(D2*F2,0)," ")</f>
        <v> </v>
      </c>
    </row>
    <row r="3" spans="1:7" ht="13.5" thickBot="1">
      <c r="A3" s="521"/>
      <c r="B3" s="271"/>
      <c r="C3" s="220"/>
      <c r="D3" s="221"/>
      <c r="E3" s="259"/>
      <c r="F3" s="216"/>
      <c r="G3" s="522"/>
    </row>
    <row r="4" spans="1:7" ht="12.75">
      <c r="A4" s="597" t="s">
        <v>1268</v>
      </c>
      <c r="B4" s="272" t="s">
        <v>1360</v>
      </c>
      <c r="C4" s="222"/>
      <c r="D4" s="223"/>
      <c r="E4" s="272"/>
      <c r="F4" s="224"/>
      <c r="G4" s="225">
        <f>Výtah!H144</f>
        <v>0</v>
      </c>
    </row>
    <row r="5" spans="1:7" ht="12.75">
      <c r="A5" s="598" t="s">
        <v>1270</v>
      </c>
      <c r="B5" s="273" t="s">
        <v>1361</v>
      </c>
      <c r="C5" s="227"/>
      <c r="D5" s="228"/>
      <c r="E5" s="273"/>
      <c r="F5" s="229"/>
      <c r="G5" s="230">
        <f>'Zateplení fasád'!H135</f>
        <v>0</v>
      </c>
    </row>
    <row r="6" spans="1:7" ht="12.75">
      <c r="A6" s="598"/>
      <c r="B6" s="273"/>
      <c r="C6" s="227"/>
      <c r="D6" s="228"/>
      <c r="E6" s="273"/>
      <c r="F6" s="229"/>
      <c r="G6" s="230"/>
    </row>
    <row r="7" spans="1:7" ht="13.5" thickBot="1">
      <c r="A7" s="599" t="s">
        <v>1271</v>
      </c>
      <c r="B7" s="274" t="s">
        <v>1619</v>
      </c>
      <c r="C7" s="232"/>
      <c r="D7" s="233"/>
      <c r="E7" s="275"/>
      <c r="F7" s="234"/>
      <c r="G7" s="297">
        <f>SUM(G4:G6)</f>
        <v>0</v>
      </c>
    </row>
    <row r="8" spans="1:7" ht="12.75">
      <c r="A8" s="600"/>
      <c r="B8" s="276"/>
      <c r="C8" s="277"/>
      <c r="D8" s="278"/>
      <c r="E8" s="279"/>
      <c r="F8" s="247"/>
      <c r="G8" s="524"/>
    </row>
    <row r="9" spans="1:7" ht="13.5" thickBot="1">
      <c r="A9" s="601"/>
      <c r="B9" s="280"/>
      <c r="C9" s="281"/>
      <c r="D9" s="282"/>
      <c r="E9" s="283"/>
      <c r="F9" s="284"/>
      <c r="G9" s="533"/>
    </row>
    <row r="10" spans="1:7" ht="12.75">
      <c r="A10" s="597" t="s">
        <v>1272</v>
      </c>
      <c r="B10" s="272" t="s">
        <v>290</v>
      </c>
      <c r="C10" s="222"/>
      <c r="D10" s="223"/>
      <c r="E10" s="272"/>
      <c r="F10" s="224"/>
      <c r="G10" s="225">
        <f>Vytápění!G78</f>
        <v>0</v>
      </c>
    </row>
    <row r="11" spans="1:7" ht="12.75">
      <c r="A11" s="598" t="s">
        <v>1273</v>
      </c>
      <c r="B11" s="273" t="s">
        <v>1362</v>
      </c>
      <c r="C11" s="227"/>
      <c r="D11" s="228"/>
      <c r="E11" s="273"/>
      <c r="F11" s="229"/>
      <c r="G11" s="230">
        <f>Plyn!I55</f>
        <v>0</v>
      </c>
    </row>
    <row r="12" spans="1:7" ht="12.75">
      <c r="A12" s="601" t="s">
        <v>1274</v>
      </c>
      <c r="B12" s="283" t="s">
        <v>640</v>
      </c>
      <c r="C12" s="281"/>
      <c r="D12" s="282"/>
      <c r="E12" s="283"/>
      <c r="F12" s="284"/>
      <c r="G12" s="533">
        <f>VZT!F72</f>
        <v>0</v>
      </c>
    </row>
    <row r="13" spans="1:7" ht="13.5" thickBot="1">
      <c r="A13" s="599" t="s">
        <v>1276</v>
      </c>
      <c r="B13" s="274" t="s">
        <v>1619</v>
      </c>
      <c r="C13" s="232"/>
      <c r="D13" s="233"/>
      <c r="E13" s="275"/>
      <c r="F13" s="234"/>
      <c r="G13" s="297">
        <f>SUM(G10:G12)</f>
        <v>0</v>
      </c>
    </row>
    <row r="14" spans="1:7" ht="12.75">
      <c r="A14" s="600"/>
      <c r="B14" s="276"/>
      <c r="C14" s="277"/>
      <c r="D14" s="278"/>
      <c r="E14" s="279"/>
      <c r="F14" s="247"/>
      <c r="G14" s="534"/>
    </row>
    <row r="15" spans="1:7" ht="12.75">
      <c r="A15" s="598"/>
      <c r="B15" s="285"/>
      <c r="C15" s="227"/>
      <c r="D15" s="228"/>
      <c r="E15" s="273"/>
      <c r="F15" s="229"/>
      <c r="G15" s="230"/>
    </row>
    <row r="16" spans="1:7" ht="15.75">
      <c r="A16" s="598" t="s">
        <v>1278</v>
      </c>
      <c r="B16" s="286" t="s">
        <v>1239</v>
      </c>
      <c r="C16" s="287"/>
      <c r="D16" s="288"/>
      <c r="E16" s="289"/>
      <c r="F16" s="256"/>
      <c r="G16" s="243">
        <f>G13+G7</f>
        <v>0</v>
      </c>
    </row>
    <row r="17" spans="1:7" ht="12.75">
      <c r="A17" s="598"/>
      <c r="B17" s="273"/>
      <c r="C17" s="227"/>
      <c r="D17" s="228"/>
      <c r="E17" s="273"/>
      <c r="F17" s="229"/>
      <c r="G17" s="230"/>
    </row>
    <row r="18" spans="1:8" ht="12.75">
      <c r="A18" s="598" t="s">
        <v>1279</v>
      </c>
      <c r="B18" s="285" t="s">
        <v>1363</v>
      </c>
      <c r="C18" s="227" t="s">
        <v>1345</v>
      </c>
      <c r="D18" s="290">
        <v>0.025</v>
      </c>
      <c r="E18" s="273"/>
      <c r="F18" s="229">
        <f>G16</f>
        <v>0</v>
      </c>
      <c r="G18" s="526">
        <f>ROUND(D18*F18,0)</f>
        <v>0</v>
      </c>
      <c r="H18" s="16"/>
    </row>
    <row r="19" spans="1:7" ht="12.75">
      <c r="A19" s="598"/>
      <c r="B19" s="252"/>
      <c r="C19" s="227"/>
      <c r="D19" s="290"/>
      <c r="E19" s="273"/>
      <c r="F19" s="229"/>
      <c r="G19" s="230"/>
    </row>
    <row r="20" spans="1:7" ht="15.75">
      <c r="A20" s="602" t="s">
        <v>1280</v>
      </c>
      <c r="B20" s="595" t="s">
        <v>1620</v>
      </c>
      <c r="C20" s="591"/>
      <c r="D20" s="594"/>
      <c r="E20" s="593"/>
      <c r="F20" s="248"/>
      <c r="G20" s="525">
        <f>G16+G18</f>
        <v>0</v>
      </c>
    </row>
    <row r="21" spans="1:7" ht="15.75">
      <c r="A21" s="598"/>
      <c r="B21" s="255"/>
      <c r="C21" s="227"/>
      <c r="D21" s="291"/>
      <c r="E21" s="273"/>
      <c r="F21" s="229"/>
      <c r="G21" s="243"/>
    </row>
    <row r="22" spans="1:7" ht="12.75">
      <c r="A22" s="598"/>
      <c r="B22" s="249"/>
      <c r="C22" s="227"/>
      <c r="D22" s="228"/>
      <c r="E22" s="273"/>
      <c r="F22" s="229"/>
      <c r="G22" s="230"/>
    </row>
    <row r="23" spans="1:7" ht="12.75">
      <c r="A23" s="598" t="s">
        <v>1281</v>
      </c>
      <c r="B23" s="249" t="s">
        <v>1364</v>
      </c>
      <c r="C23" s="227" t="s">
        <v>1345</v>
      </c>
      <c r="D23" s="290">
        <v>0.14</v>
      </c>
      <c r="E23" s="273"/>
      <c r="F23" s="229">
        <f>G20</f>
        <v>0</v>
      </c>
      <c r="G23" s="526">
        <f>ROUND(D23*F23,0)</f>
        <v>0</v>
      </c>
    </row>
    <row r="24" spans="1:7" ht="12.75">
      <c r="A24" s="598"/>
      <c r="B24" s="249"/>
      <c r="C24" s="227"/>
      <c r="D24" s="290"/>
      <c r="E24" s="273"/>
      <c r="F24" s="229"/>
      <c r="G24" s="230"/>
    </row>
    <row r="25" spans="1:7" ht="15.75">
      <c r="A25" s="602" t="s">
        <v>1283</v>
      </c>
      <c r="B25" s="595" t="s">
        <v>1365</v>
      </c>
      <c r="C25" s="591"/>
      <c r="D25" s="592"/>
      <c r="E25" s="593"/>
      <c r="F25" s="248"/>
      <c r="G25" s="525">
        <f>G23+G20</f>
        <v>0</v>
      </c>
    </row>
    <row r="26" spans="1:7" ht="12.75">
      <c r="A26" s="603"/>
      <c r="B26" s="292"/>
      <c r="C26" s="220"/>
      <c r="D26" s="221"/>
      <c r="E26" s="259"/>
      <c r="F26" s="216"/>
      <c r="G26" s="522"/>
    </row>
    <row r="27" spans="1:7" ht="12.75">
      <c r="A27" s="603"/>
      <c r="B27" s="292"/>
      <c r="C27" s="220"/>
      <c r="D27" s="293"/>
      <c r="E27" s="259"/>
      <c r="F27" s="216"/>
      <c r="G27" s="522"/>
    </row>
    <row r="28" spans="1:7" ht="12.75">
      <c r="A28" s="603"/>
      <c r="B28" s="464" t="s">
        <v>1236</v>
      </c>
      <c r="C28" s="220"/>
      <c r="D28" s="293"/>
      <c r="E28" s="259"/>
      <c r="F28" s="216"/>
      <c r="G28" s="522"/>
    </row>
    <row r="29" spans="1:7" ht="12.75">
      <c r="A29" s="603"/>
      <c r="B29" s="218" t="s">
        <v>1597</v>
      </c>
      <c r="C29" s="220"/>
      <c r="D29" s="221"/>
      <c r="E29" s="259"/>
      <c r="F29" s="216"/>
      <c r="G29" s="522"/>
    </row>
    <row r="30" spans="1:7" ht="12.75">
      <c r="A30" s="603"/>
      <c r="B30" s="218" t="s">
        <v>1600</v>
      </c>
      <c r="C30" s="220"/>
      <c r="D30" s="221"/>
      <c r="E30" s="259"/>
      <c r="F30" s="216"/>
      <c r="G30" s="522"/>
    </row>
    <row r="31" spans="1:7" s="461" customFormat="1" ht="12.75">
      <c r="A31" s="603"/>
      <c r="B31" s="218" t="s">
        <v>1601</v>
      </c>
      <c r="C31" s="220"/>
      <c r="D31" s="221"/>
      <c r="E31" s="259"/>
      <c r="F31" s="216"/>
      <c r="G31" s="520"/>
    </row>
    <row r="32" spans="1:7" s="461" customFormat="1" ht="12.75">
      <c r="A32" s="603"/>
      <c r="B32" s="218" t="s">
        <v>1602</v>
      </c>
      <c r="C32" s="220"/>
      <c r="D32" s="221"/>
      <c r="E32" s="259"/>
      <c r="F32" s="216"/>
      <c r="G32" s="520"/>
    </row>
    <row r="33" spans="1:7" s="461" customFormat="1" ht="12.75">
      <c r="A33" s="603"/>
      <c r="B33" s="218"/>
      <c r="C33" s="220"/>
      <c r="D33" s="221"/>
      <c r="E33" s="259"/>
      <c r="F33" s="216"/>
      <c r="G33" s="520"/>
    </row>
    <row r="34" spans="1:7" s="461" customFormat="1" ht="13.5" thickBot="1">
      <c r="A34" s="604"/>
      <c r="B34" s="527"/>
      <c r="C34" s="528"/>
      <c r="D34" s="529"/>
      <c r="E34" s="535"/>
      <c r="F34" s="530"/>
      <c r="G34" s="531"/>
    </row>
    <row r="35" spans="1:7" s="461" customFormat="1" ht="12.75">
      <c r="A35" s="238"/>
      <c r="B35" s="218"/>
      <c r="C35" s="220"/>
      <c r="D35" s="221"/>
      <c r="E35" s="259"/>
      <c r="F35" s="216"/>
      <c r="G35" s="216"/>
    </row>
    <row r="36" spans="1:7" s="461" customFormat="1" ht="12.75">
      <c r="A36" s="238"/>
      <c r="B36" s="218"/>
      <c r="C36" s="220"/>
      <c r="D36" s="221"/>
      <c r="E36" s="259"/>
      <c r="F36" s="216"/>
      <c r="G36" s="216"/>
    </row>
    <row r="37" spans="1:7" s="461" customFormat="1" ht="12.75">
      <c r="A37" s="238"/>
      <c r="B37" s="218"/>
      <c r="C37" s="220"/>
      <c r="D37" s="221"/>
      <c r="E37" s="259"/>
      <c r="F37" s="216"/>
      <c r="G37" s="216"/>
    </row>
    <row r="38" spans="1:7" s="461" customFormat="1" ht="12.75">
      <c r="A38" s="238"/>
      <c r="B38" s="218"/>
      <c r="C38" s="220"/>
      <c r="D38" s="221"/>
      <c r="E38" s="259"/>
      <c r="F38" s="216"/>
      <c r="G38" s="216"/>
    </row>
    <row r="39" spans="1:7" s="461" customFormat="1" ht="12.75">
      <c r="A39" s="238"/>
      <c r="B39" s="218"/>
      <c r="C39" s="220"/>
      <c r="D39" s="221"/>
      <c r="E39" s="259"/>
      <c r="F39" s="216"/>
      <c r="G39" s="216"/>
    </row>
    <row r="40" spans="1:7" ht="12.75">
      <c r="A40" s="238"/>
      <c r="B40" s="257"/>
      <c r="C40" s="220"/>
      <c r="D40" s="221"/>
      <c r="E40" s="259"/>
      <c r="F40" s="216"/>
      <c r="G40" s="217"/>
    </row>
    <row r="41" spans="1:7" ht="12.75">
      <c r="A41" s="238"/>
      <c r="B41" s="257"/>
      <c r="C41" s="220"/>
      <c r="D41" s="221"/>
      <c r="E41" s="259"/>
      <c r="F41" s="216"/>
      <c r="G41" s="217"/>
    </row>
    <row r="42" spans="1:7" ht="12.75">
      <c r="A42" s="238"/>
      <c r="B42" s="257"/>
      <c r="C42" s="220"/>
      <c r="D42" s="221"/>
      <c r="E42" s="259"/>
      <c r="F42" s="216"/>
      <c r="G42" s="217"/>
    </row>
    <row r="43" spans="1:7" ht="12.75">
      <c r="A43" s="238"/>
      <c r="B43" s="294"/>
      <c r="C43" s="220"/>
      <c r="D43" s="221"/>
      <c r="E43" s="259"/>
      <c r="F43" s="216"/>
      <c r="G43" s="217"/>
    </row>
    <row r="44" spans="1:7" ht="12.75">
      <c r="A44" s="238"/>
      <c r="B44" s="294"/>
      <c r="C44" s="220"/>
      <c r="D44" s="221"/>
      <c r="E44" s="259"/>
      <c r="F44" s="216"/>
      <c r="G44" s="217"/>
    </row>
    <row r="45" spans="1:7" ht="12.75">
      <c r="A45" s="238"/>
      <c r="B45" s="259"/>
      <c r="C45" s="220"/>
      <c r="D45" s="221"/>
      <c r="E45" s="259"/>
      <c r="F45" s="216"/>
      <c r="G45" s="217"/>
    </row>
    <row r="46" spans="1:7" ht="12.75">
      <c r="A46" s="238"/>
      <c r="B46" s="259"/>
      <c r="C46" s="220"/>
      <c r="D46" s="221"/>
      <c r="E46" s="259"/>
      <c r="F46" s="216"/>
      <c r="G46" s="217"/>
    </row>
    <row r="47" spans="1:7" ht="12.75">
      <c r="A47" s="238"/>
      <c r="B47" s="259"/>
      <c r="C47" s="220"/>
      <c r="D47" s="221"/>
      <c r="E47" s="259"/>
      <c r="F47" s="216"/>
      <c r="G47" s="217"/>
    </row>
    <row r="48" spans="1:7" ht="12.75">
      <c r="A48" s="238"/>
      <c r="B48" s="257"/>
      <c r="C48" s="220"/>
      <c r="D48" s="221"/>
      <c r="E48" s="259"/>
      <c r="F48" s="216"/>
      <c r="G48" s="217" t="str">
        <f aca="true" t="shared" si="0" ref="G48:G89">IF(AND(D48&gt;0,F48&gt;0),ROUND(D48*F48,0)," ")</f>
        <v> </v>
      </c>
    </row>
    <row r="49" spans="1:7" ht="12.75">
      <c r="A49" s="238"/>
      <c r="B49" s="257"/>
      <c r="C49" s="220"/>
      <c r="D49" s="221"/>
      <c r="E49" s="259"/>
      <c r="F49" s="216"/>
      <c r="G49" s="217" t="str">
        <f t="shared" si="0"/>
        <v> </v>
      </c>
    </row>
    <row r="50" spans="1:7" ht="12.75">
      <c r="A50" s="238"/>
      <c r="B50" s="257"/>
      <c r="C50" s="220"/>
      <c r="D50" s="221"/>
      <c r="E50" s="259"/>
      <c r="F50" s="216"/>
      <c r="G50" s="217" t="str">
        <f t="shared" si="0"/>
        <v> </v>
      </c>
    </row>
    <row r="51" spans="1:7" ht="12.75">
      <c r="A51" s="238"/>
      <c r="B51" s="257"/>
      <c r="C51" s="220"/>
      <c r="D51" s="221"/>
      <c r="E51" s="259"/>
      <c r="F51" s="216"/>
      <c r="G51" s="217" t="str">
        <f t="shared" si="0"/>
        <v> </v>
      </c>
    </row>
    <row r="52" spans="1:7" ht="12.75">
      <c r="A52" s="238"/>
      <c r="B52" s="295"/>
      <c r="C52" s="220"/>
      <c r="D52" s="221"/>
      <c r="E52" s="259"/>
      <c r="F52" s="216"/>
      <c r="G52" s="217" t="str">
        <f t="shared" si="0"/>
        <v> </v>
      </c>
    </row>
    <row r="53" spans="1:7" ht="12.75">
      <c r="A53" s="238"/>
      <c r="B53" s="257"/>
      <c r="C53" s="220"/>
      <c r="D53" s="221"/>
      <c r="E53" s="259"/>
      <c r="F53" s="216"/>
      <c r="G53" s="217" t="str">
        <f t="shared" si="0"/>
        <v> </v>
      </c>
    </row>
    <row r="54" spans="1:7" ht="12.75">
      <c r="A54" s="238"/>
      <c r="B54" s="214"/>
      <c r="C54" s="220"/>
      <c r="D54" s="221"/>
      <c r="E54" s="259"/>
      <c r="F54" s="216"/>
      <c r="G54" s="217" t="str">
        <f t="shared" si="0"/>
        <v> </v>
      </c>
    </row>
    <row r="55" spans="1:7" ht="12.75">
      <c r="A55" s="238"/>
      <c r="B55" s="259"/>
      <c r="C55" s="220"/>
      <c r="D55" s="221"/>
      <c r="E55" s="259"/>
      <c r="F55" s="216"/>
      <c r="G55" s="217" t="str">
        <f t="shared" si="0"/>
        <v> </v>
      </c>
    </row>
    <row r="56" spans="1:7" ht="12.75">
      <c r="A56" s="238"/>
      <c r="B56" s="214"/>
      <c r="C56" s="220"/>
      <c r="D56" s="221"/>
      <c r="E56" s="259"/>
      <c r="F56" s="216"/>
      <c r="G56" s="217" t="str">
        <f t="shared" si="0"/>
        <v> </v>
      </c>
    </row>
    <row r="57" spans="1:7" ht="12.75">
      <c r="A57" s="238"/>
      <c r="B57" s="259"/>
      <c r="C57" s="220"/>
      <c r="D57" s="260"/>
      <c r="E57" s="259"/>
      <c r="F57" s="216"/>
      <c r="G57" s="217" t="str">
        <f t="shared" si="0"/>
        <v> </v>
      </c>
    </row>
    <row r="58" spans="1:7" ht="12.75">
      <c r="A58" s="238"/>
      <c r="B58" s="259"/>
      <c r="C58" s="220"/>
      <c r="D58" s="260"/>
      <c r="E58" s="259"/>
      <c r="F58" s="216"/>
      <c r="G58" s="217" t="str">
        <f t="shared" si="0"/>
        <v> </v>
      </c>
    </row>
    <row r="59" spans="1:7" ht="12.75">
      <c r="A59" s="605"/>
      <c r="B59" s="259"/>
      <c r="C59" s="220"/>
      <c r="D59" s="260"/>
      <c r="E59" s="259"/>
      <c r="F59" s="216"/>
      <c r="G59" s="217" t="str">
        <f t="shared" si="0"/>
        <v> </v>
      </c>
    </row>
    <row r="60" spans="1:7" ht="12.75">
      <c r="A60" s="605"/>
      <c r="B60" s="259"/>
      <c r="C60" s="220"/>
      <c r="D60" s="260"/>
      <c r="E60" s="259"/>
      <c r="F60" s="216"/>
      <c r="G60" s="217" t="str">
        <f t="shared" si="0"/>
        <v> </v>
      </c>
    </row>
    <row r="61" spans="1:7" ht="12.75">
      <c r="A61" s="605"/>
      <c r="B61" s="259"/>
      <c r="C61" s="220"/>
      <c r="D61" s="260"/>
      <c r="E61" s="259"/>
      <c r="F61" s="216"/>
      <c r="G61" s="217" t="str">
        <f t="shared" si="0"/>
        <v> </v>
      </c>
    </row>
    <row r="62" spans="1:7" ht="12.75">
      <c r="A62" s="605"/>
      <c r="B62" s="259"/>
      <c r="C62" s="220"/>
      <c r="D62" s="260"/>
      <c r="E62" s="259"/>
      <c r="F62" s="216"/>
      <c r="G62" s="217" t="str">
        <f t="shared" si="0"/>
        <v> </v>
      </c>
    </row>
    <row r="63" spans="1:7" ht="12.75">
      <c r="A63" s="605"/>
      <c r="B63" s="214"/>
      <c r="C63" s="220"/>
      <c r="D63" s="259"/>
      <c r="E63" s="259"/>
      <c r="F63" s="267"/>
      <c r="G63" s="217" t="str">
        <f t="shared" si="0"/>
        <v> </v>
      </c>
    </row>
    <row r="64" spans="1:7" ht="12.75">
      <c r="A64" s="605"/>
      <c r="B64" s="259"/>
      <c r="C64" s="220"/>
      <c r="D64" s="260"/>
      <c r="E64" s="259"/>
      <c r="F64" s="216"/>
      <c r="G64" s="217" t="str">
        <f t="shared" si="0"/>
        <v> </v>
      </c>
    </row>
    <row r="65" spans="1:7" ht="12.75">
      <c r="A65" s="605"/>
      <c r="B65" s="259"/>
      <c r="C65" s="220"/>
      <c r="D65" s="260"/>
      <c r="E65" s="259"/>
      <c r="F65" s="216"/>
      <c r="G65" s="217" t="str">
        <f t="shared" si="0"/>
        <v> </v>
      </c>
    </row>
    <row r="66" spans="1:7" ht="12.75">
      <c r="A66" s="236"/>
      <c r="B66" s="259"/>
      <c r="C66" s="220"/>
      <c r="D66" s="260"/>
      <c r="E66" s="259"/>
      <c r="F66" s="216"/>
      <c r="G66" s="217" t="str">
        <f t="shared" si="0"/>
        <v> </v>
      </c>
    </row>
    <row r="67" spans="1:7" ht="12.75">
      <c r="A67" s="236"/>
      <c r="B67" s="259"/>
      <c r="C67" s="220"/>
      <c r="D67" s="260"/>
      <c r="E67" s="259"/>
      <c r="F67" s="216"/>
      <c r="G67" s="217" t="str">
        <f t="shared" si="0"/>
        <v> </v>
      </c>
    </row>
    <row r="68" spans="1:7" ht="12.75">
      <c r="A68" s="236"/>
      <c r="B68" s="259"/>
      <c r="C68" s="220"/>
      <c r="D68" s="260"/>
      <c r="E68" s="259"/>
      <c r="F68" s="216"/>
      <c r="G68" s="217" t="str">
        <f t="shared" si="0"/>
        <v> </v>
      </c>
    </row>
    <row r="69" spans="1:7" ht="12.75">
      <c r="A69" s="236"/>
      <c r="B69" s="259"/>
      <c r="C69" s="220"/>
      <c r="D69" s="260"/>
      <c r="E69" s="259"/>
      <c r="F69" s="216"/>
      <c r="G69" s="217" t="str">
        <f t="shared" si="0"/>
        <v> </v>
      </c>
    </row>
    <row r="70" spans="1:7" ht="12.75">
      <c r="A70" s="236"/>
      <c r="B70" s="259"/>
      <c r="C70" s="220"/>
      <c r="D70" s="260"/>
      <c r="E70" s="259"/>
      <c r="F70" s="216"/>
      <c r="G70" s="217" t="str">
        <f t="shared" si="0"/>
        <v> </v>
      </c>
    </row>
    <row r="71" spans="1:7" ht="12.75">
      <c r="A71" s="236"/>
      <c r="B71" s="259"/>
      <c r="C71" s="220"/>
      <c r="D71" s="260"/>
      <c r="E71" s="259"/>
      <c r="F71" s="216"/>
      <c r="G71" s="217" t="str">
        <f t="shared" si="0"/>
        <v> </v>
      </c>
    </row>
    <row r="72" spans="1:7" ht="12.75">
      <c r="A72" s="236"/>
      <c r="B72" s="259"/>
      <c r="C72" s="220"/>
      <c r="D72" s="260"/>
      <c r="E72" s="259"/>
      <c r="F72" s="216"/>
      <c r="G72" s="217" t="str">
        <f t="shared" si="0"/>
        <v> </v>
      </c>
    </row>
    <row r="73" spans="1:7" ht="12.75">
      <c r="A73" s="236"/>
      <c r="B73" s="259"/>
      <c r="C73" s="220"/>
      <c r="D73" s="260"/>
      <c r="E73" s="259"/>
      <c r="F73" s="216"/>
      <c r="G73" s="217" t="str">
        <f t="shared" si="0"/>
        <v> </v>
      </c>
    </row>
    <row r="74" spans="1:7" ht="12.75">
      <c r="A74" s="236"/>
      <c r="B74" s="259"/>
      <c r="C74" s="220"/>
      <c r="D74" s="260"/>
      <c r="E74" s="259"/>
      <c r="F74" s="216"/>
      <c r="G74" s="217" t="str">
        <f t="shared" si="0"/>
        <v> </v>
      </c>
    </row>
    <row r="75" spans="1:7" ht="12.75">
      <c r="A75" s="236"/>
      <c r="B75" s="259"/>
      <c r="C75" s="220"/>
      <c r="D75" s="260"/>
      <c r="E75" s="259"/>
      <c r="F75" s="216"/>
      <c r="G75" s="217" t="str">
        <f t="shared" si="0"/>
        <v> </v>
      </c>
    </row>
    <row r="76" spans="1:7" ht="12.75">
      <c r="A76" s="236"/>
      <c r="B76" s="259"/>
      <c r="C76" s="220"/>
      <c r="D76" s="259"/>
      <c r="E76" s="259"/>
      <c r="F76" s="267"/>
      <c r="G76" s="217" t="str">
        <f t="shared" si="0"/>
        <v> </v>
      </c>
    </row>
    <row r="77" spans="1:7" ht="12.75">
      <c r="A77" s="236"/>
      <c r="B77" s="259"/>
      <c r="C77" s="220"/>
      <c r="D77" s="259"/>
      <c r="E77" s="259"/>
      <c r="F77" s="267"/>
      <c r="G77" s="217" t="str">
        <f t="shared" si="0"/>
        <v> </v>
      </c>
    </row>
    <row r="78" spans="1:7" ht="12.75">
      <c r="A78" s="236"/>
      <c r="B78" s="214"/>
      <c r="C78" s="271"/>
      <c r="D78" s="214"/>
      <c r="E78" s="259"/>
      <c r="F78" s="296"/>
      <c r="G78" s="217" t="str">
        <f t="shared" si="0"/>
        <v> </v>
      </c>
    </row>
    <row r="79" spans="1:7" ht="12.75">
      <c r="A79" s="236"/>
      <c r="B79" s="214"/>
      <c r="C79" s="271"/>
      <c r="D79" s="214"/>
      <c r="E79" s="259"/>
      <c r="F79" s="296"/>
      <c r="G79" s="217" t="str">
        <f t="shared" si="0"/>
        <v> </v>
      </c>
    </row>
    <row r="80" spans="1:7" ht="12.75">
      <c r="A80" s="236"/>
      <c r="B80" s="259"/>
      <c r="C80" s="271"/>
      <c r="D80" s="214"/>
      <c r="E80" s="259"/>
      <c r="F80" s="296"/>
      <c r="G80" s="217" t="str">
        <f t="shared" si="0"/>
        <v> </v>
      </c>
    </row>
    <row r="81" spans="1:7" ht="12.75">
      <c r="A81" s="236"/>
      <c r="B81" s="214"/>
      <c r="C81" s="220"/>
      <c r="D81" s="259"/>
      <c r="E81" s="259"/>
      <c r="F81" s="267"/>
      <c r="G81" s="217" t="str">
        <f t="shared" si="0"/>
        <v> </v>
      </c>
    </row>
    <row r="82" spans="1:7" ht="12.75">
      <c r="A82" s="236"/>
      <c r="B82" s="259"/>
      <c r="C82" s="220"/>
      <c r="D82" s="259"/>
      <c r="E82" s="259"/>
      <c r="F82" s="267"/>
      <c r="G82" s="217" t="str">
        <f t="shared" si="0"/>
        <v> </v>
      </c>
    </row>
    <row r="83" spans="1:7" ht="12.75">
      <c r="A83" s="236"/>
      <c r="B83" s="214"/>
      <c r="C83" s="220"/>
      <c r="D83" s="259"/>
      <c r="E83" s="259"/>
      <c r="F83" s="267"/>
      <c r="G83" s="217" t="str">
        <f t="shared" si="0"/>
        <v> </v>
      </c>
    </row>
    <row r="84" spans="1:7" ht="12.75">
      <c r="A84" s="236"/>
      <c r="B84" s="259"/>
      <c r="C84" s="220"/>
      <c r="D84" s="260"/>
      <c r="E84" s="259"/>
      <c r="F84" s="216"/>
      <c r="G84" s="217" t="str">
        <f t="shared" si="0"/>
        <v> </v>
      </c>
    </row>
    <row r="85" spans="1:7" ht="12.75">
      <c r="A85" s="236"/>
      <c r="B85" s="259"/>
      <c r="C85" s="220"/>
      <c r="D85" s="260"/>
      <c r="E85" s="259"/>
      <c r="F85" s="216"/>
      <c r="G85" s="217" t="str">
        <f t="shared" si="0"/>
        <v> </v>
      </c>
    </row>
    <row r="86" spans="1:7" ht="12.75">
      <c r="A86" s="236"/>
      <c r="B86" s="259"/>
      <c r="C86" s="220"/>
      <c r="D86" s="260"/>
      <c r="E86" s="259"/>
      <c r="F86" s="216"/>
      <c r="G86" s="217" t="str">
        <f t="shared" si="0"/>
        <v> </v>
      </c>
    </row>
    <row r="87" spans="1:7" ht="12.75">
      <c r="A87" s="236"/>
      <c r="B87" s="259"/>
      <c r="C87" s="220"/>
      <c r="D87" s="260"/>
      <c r="E87" s="259"/>
      <c r="F87" s="216"/>
      <c r="G87" s="217" t="str">
        <f t="shared" si="0"/>
        <v> </v>
      </c>
    </row>
    <row r="88" spans="1:7" ht="12.75">
      <c r="A88" s="236"/>
      <c r="B88" s="259"/>
      <c r="C88" s="220"/>
      <c r="D88" s="260"/>
      <c r="E88" s="259"/>
      <c r="F88" s="216"/>
      <c r="G88" s="217" t="str">
        <f t="shared" si="0"/>
        <v> </v>
      </c>
    </row>
    <row r="89" spans="1:7" ht="12.75">
      <c r="A89" s="236"/>
      <c r="B89" s="259"/>
      <c r="C89" s="220"/>
      <c r="D89" s="260"/>
      <c r="E89" s="259"/>
      <c r="F89" s="216"/>
      <c r="G89" s="217" t="str">
        <f t="shared" si="0"/>
        <v> </v>
      </c>
    </row>
    <row r="90" spans="1:7" ht="12.75">
      <c r="A90" s="236"/>
      <c r="B90" s="214"/>
      <c r="C90" s="220"/>
      <c r="D90" s="259"/>
      <c r="E90" s="259"/>
      <c r="F90" s="267"/>
      <c r="G90" s="217" t="str">
        <f aca="true" t="shared" si="1" ref="G90:G153">IF(AND(D90&gt;0,F90&gt;0),ROUND(D90*F90,0)," ")</f>
        <v> </v>
      </c>
    </row>
    <row r="91" spans="1:7" ht="12.75">
      <c r="A91" s="236"/>
      <c r="B91" s="259"/>
      <c r="C91" s="220"/>
      <c r="D91" s="260"/>
      <c r="E91" s="259"/>
      <c r="F91" s="216"/>
      <c r="G91" s="217" t="str">
        <f t="shared" si="1"/>
        <v> </v>
      </c>
    </row>
    <row r="92" spans="1:7" ht="12.75">
      <c r="A92" s="236"/>
      <c r="B92" s="259"/>
      <c r="C92" s="220"/>
      <c r="D92" s="260"/>
      <c r="E92" s="259"/>
      <c r="F92" s="216"/>
      <c r="G92" s="217" t="str">
        <f t="shared" si="1"/>
        <v> </v>
      </c>
    </row>
    <row r="93" spans="1:7" ht="12.75">
      <c r="A93" s="236"/>
      <c r="B93" s="259"/>
      <c r="C93" s="220"/>
      <c r="D93" s="260"/>
      <c r="E93" s="259"/>
      <c r="F93" s="216"/>
      <c r="G93" s="217" t="str">
        <f t="shared" si="1"/>
        <v> </v>
      </c>
    </row>
    <row r="94" spans="1:7" ht="12.75">
      <c r="A94" s="236"/>
      <c r="B94" s="259"/>
      <c r="C94" s="220"/>
      <c r="D94" s="260"/>
      <c r="E94" s="259"/>
      <c r="F94" s="216"/>
      <c r="G94" s="217" t="str">
        <f t="shared" si="1"/>
        <v> </v>
      </c>
    </row>
    <row r="95" spans="1:7" ht="12.75">
      <c r="A95" s="236"/>
      <c r="B95" s="214"/>
      <c r="C95" s="220"/>
      <c r="D95" s="259"/>
      <c r="E95" s="259"/>
      <c r="F95" s="267"/>
      <c r="G95" s="217" t="str">
        <f t="shared" si="1"/>
        <v> </v>
      </c>
    </row>
    <row r="96" spans="1:7" ht="12.75">
      <c r="A96" s="236"/>
      <c r="B96" s="259"/>
      <c r="C96" s="220"/>
      <c r="D96" s="260"/>
      <c r="E96" s="259"/>
      <c r="F96" s="216"/>
      <c r="G96" s="217" t="str">
        <f t="shared" si="1"/>
        <v> </v>
      </c>
    </row>
    <row r="97" spans="1:7" ht="12.75">
      <c r="A97" s="236"/>
      <c r="B97" s="259"/>
      <c r="C97" s="220"/>
      <c r="D97" s="260"/>
      <c r="E97" s="259"/>
      <c r="F97" s="216"/>
      <c r="G97" s="217" t="str">
        <f t="shared" si="1"/>
        <v> </v>
      </c>
    </row>
    <row r="98" spans="1:7" ht="12.75">
      <c r="A98" s="236"/>
      <c r="B98" s="259"/>
      <c r="C98" s="220"/>
      <c r="D98" s="260"/>
      <c r="E98" s="259"/>
      <c r="F98" s="216"/>
      <c r="G98" s="217" t="str">
        <f t="shared" si="1"/>
        <v> </v>
      </c>
    </row>
    <row r="99" spans="1:7" ht="12.75">
      <c r="A99" s="236"/>
      <c r="B99" s="259"/>
      <c r="C99" s="220"/>
      <c r="D99" s="260"/>
      <c r="E99" s="259"/>
      <c r="F99" s="216"/>
      <c r="G99" s="217" t="str">
        <f t="shared" si="1"/>
        <v> </v>
      </c>
    </row>
    <row r="100" spans="1:7" ht="12.75">
      <c r="A100" s="236"/>
      <c r="B100" s="259"/>
      <c r="C100" s="220"/>
      <c r="D100" s="260"/>
      <c r="E100" s="259"/>
      <c r="F100" s="216"/>
      <c r="G100" s="217" t="str">
        <f t="shared" si="1"/>
        <v> </v>
      </c>
    </row>
    <row r="101" spans="1:7" ht="12.75">
      <c r="A101" s="236"/>
      <c r="B101" s="259"/>
      <c r="C101" s="220"/>
      <c r="D101" s="260"/>
      <c r="E101" s="259"/>
      <c r="F101" s="216"/>
      <c r="G101" s="217" t="str">
        <f t="shared" si="1"/>
        <v> </v>
      </c>
    </row>
    <row r="102" spans="1:7" ht="12.75">
      <c r="A102" s="236"/>
      <c r="B102" s="259"/>
      <c r="C102" s="220"/>
      <c r="D102" s="260"/>
      <c r="E102" s="259"/>
      <c r="F102" s="216"/>
      <c r="G102" s="217" t="str">
        <f t="shared" si="1"/>
        <v> </v>
      </c>
    </row>
    <row r="103" spans="1:7" ht="12.75">
      <c r="A103" s="236"/>
      <c r="B103" s="259"/>
      <c r="C103" s="220"/>
      <c r="D103" s="260"/>
      <c r="E103" s="259"/>
      <c r="F103" s="216"/>
      <c r="G103" s="217" t="str">
        <f t="shared" si="1"/>
        <v> </v>
      </c>
    </row>
    <row r="104" spans="1:7" ht="12.75">
      <c r="A104" s="236"/>
      <c r="B104" s="259"/>
      <c r="C104" s="220"/>
      <c r="D104" s="260"/>
      <c r="E104" s="259"/>
      <c r="F104" s="216"/>
      <c r="G104" s="217" t="str">
        <f t="shared" si="1"/>
        <v> </v>
      </c>
    </row>
    <row r="105" spans="1:7" ht="12.75">
      <c r="A105" s="236"/>
      <c r="B105" s="259"/>
      <c r="C105" s="220"/>
      <c r="D105" s="260"/>
      <c r="E105" s="259"/>
      <c r="F105" s="216"/>
      <c r="G105" s="217" t="str">
        <f t="shared" si="1"/>
        <v> </v>
      </c>
    </row>
    <row r="106" spans="1:7" ht="12.75">
      <c r="A106" s="236"/>
      <c r="B106" s="259"/>
      <c r="C106" s="220"/>
      <c r="D106" s="260"/>
      <c r="E106" s="259"/>
      <c r="F106" s="216"/>
      <c r="G106" s="217" t="str">
        <f t="shared" si="1"/>
        <v> </v>
      </c>
    </row>
    <row r="107" spans="1:7" ht="12.75">
      <c r="A107" s="236"/>
      <c r="B107" s="259"/>
      <c r="C107" s="220"/>
      <c r="D107" s="260"/>
      <c r="E107" s="259"/>
      <c r="F107" s="216"/>
      <c r="G107" s="217" t="str">
        <f t="shared" si="1"/>
        <v> </v>
      </c>
    </row>
    <row r="108" spans="1:7" ht="12.75">
      <c r="A108" s="236"/>
      <c r="B108" s="259"/>
      <c r="C108" s="220"/>
      <c r="D108" s="260"/>
      <c r="E108" s="259"/>
      <c r="F108" s="216"/>
      <c r="G108" s="217" t="str">
        <f t="shared" si="1"/>
        <v> </v>
      </c>
    </row>
    <row r="109" spans="1:7" ht="12.75">
      <c r="A109" s="236"/>
      <c r="B109" s="259"/>
      <c r="C109" s="220"/>
      <c r="D109" s="260"/>
      <c r="E109" s="259"/>
      <c r="F109" s="216"/>
      <c r="G109" s="217" t="str">
        <f t="shared" si="1"/>
        <v> </v>
      </c>
    </row>
    <row r="110" spans="1:7" ht="12.75">
      <c r="A110" s="236"/>
      <c r="B110" s="259"/>
      <c r="C110" s="220"/>
      <c r="D110" s="260"/>
      <c r="E110" s="259"/>
      <c r="F110" s="216"/>
      <c r="G110" s="217" t="str">
        <f t="shared" si="1"/>
        <v> </v>
      </c>
    </row>
    <row r="111" spans="1:7" ht="12.75">
      <c r="A111" s="236"/>
      <c r="B111" s="259"/>
      <c r="C111" s="220"/>
      <c r="D111" s="260"/>
      <c r="E111" s="259"/>
      <c r="F111" s="216"/>
      <c r="G111" s="217" t="str">
        <f t="shared" si="1"/>
        <v> </v>
      </c>
    </row>
    <row r="112" spans="1:7" ht="12.75">
      <c r="A112" s="236"/>
      <c r="B112" s="259"/>
      <c r="C112" s="220"/>
      <c r="D112" s="260"/>
      <c r="E112" s="259"/>
      <c r="F112" s="216"/>
      <c r="G112" s="217" t="str">
        <f t="shared" si="1"/>
        <v> </v>
      </c>
    </row>
    <row r="113" spans="1:7" ht="12.75">
      <c r="A113" s="236"/>
      <c r="B113" s="259"/>
      <c r="C113" s="220"/>
      <c r="D113" s="260"/>
      <c r="E113" s="259"/>
      <c r="F113" s="216"/>
      <c r="G113" s="217" t="str">
        <f t="shared" si="1"/>
        <v> </v>
      </c>
    </row>
    <row r="114" spans="1:7" ht="12.75">
      <c r="A114" s="236"/>
      <c r="B114" s="259"/>
      <c r="C114" s="220"/>
      <c r="D114" s="260"/>
      <c r="E114" s="259"/>
      <c r="F114" s="216"/>
      <c r="G114" s="217" t="str">
        <f t="shared" si="1"/>
        <v> </v>
      </c>
    </row>
    <row r="115" spans="1:7" ht="12.75">
      <c r="A115" s="236"/>
      <c r="B115" s="259"/>
      <c r="C115" s="220"/>
      <c r="D115" s="260"/>
      <c r="E115" s="259"/>
      <c r="F115" s="216"/>
      <c r="G115" s="217" t="str">
        <f t="shared" si="1"/>
        <v> </v>
      </c>
    </row>
    <row r="116" spans="1:7" ht="12.75">
      <c r="A116" s="236"/>
      <c r="B116" s="259"/>
      <c r="C116" s="220"/>
      <c r="D116" s="260"/>
      <c r="E116" s="259"/>
      <c r="F116" s="216"/>
      <c r="G116" s="217" t="str">
        <f t="shared" si="1"/>
        <v> </v>
      </c>
    </row>
    <row r="117" spans="1:7" ht="12.75">
      <c r="A117" s="236"/>
      <c r="B117" s="259"/>
      <c r="C117" s="220"/>
      <c r="D117" s="260"/>
      <c r="E117" s="259"/>
      <c r="F117" s="216"/>
      <c r="G117" s="217" t="str">
        <f t="shared" si="1"/>
        <v> </v>
      </c>
    </row>
    <row r="118" spans="1:7" ht="12.75">
      <c r="A118" s="236"/>
      <c r="B118" s="259"/>
      <c r="C118" s="220"/>
      <c r="D118" s="260"/>
      <c r="E118" s="259"/>
      <c r="F118" s="216"/>
      <c r="G118" s="217" t="str">
        <f t="shared" si="1"/>
        <v> </v>
      </c>
    </row>
    <row r="119" spans="1:7" ht="12.75">
      <c r="A119" s="236"/>
      <c r="B119" s="259"/>
      <c r="C119" s="220"/>
      <c r="D119" s="260"/>
      <c r="E119" s="259"/>
      <c r="F119" s="216"/>
      <c r="G119" s="217" t="str">
        <f t="shared" si="1"/>
        <v> </v>
      </c>
    </row>
    <row r="120" spans="1:7" ht="12.75">
      <c r="A120" s="236"/>
      <c r="B120" s="259"/>
      <c r="C120" s="220"/>
      <c r="D120" s="260"/>
      <c r="E120" s="259"/>
      <c r="F120" s="216"/>
      <c r="G120" s="217" t="str">
        <f t="shared" si="1"/>
        <v> </v>
      </c>
    </row>
    <row r="121" spans="1:7" ht="12.75">
      <c r="A121" s="236"/>
      <c r="B121" s="259"/>
      <c r="C121" s="220"/>
      <c r="D121" s="260"/>
      <c r="E121" s="259"/>
      <c r="F121" s="216"/>
      <c r="G121" s="217" t="str">
        <f t="shared" si="1"/>
        <v> </v>
      </c>
    </row>
    <row r="122" spans="1:7" ht="12.75">
      <c r="A122" s="236"/>
      <c r="B122" s="259"/>
      <c r="C122" s="220"/>
      <c r="D122" s="260"/>
      <c r="E122" s="259"/>
      <c r="F122" s="216"/>
      <c r="G122" s="217" t="str">
        <f t="shared" si="1"/>
        <v> </v>
      </c>
    </row>
    <row r="123" spans="1:7" ht="12.75">
      <c r="A123" s="236"/>
      <c r="B123" s="259"/>
      <c r="C123" s="220"/>
      <c r="D123" s="260"/>
      <c r="E123" s="259"/>
      <c r="F123" s="216"/>
      <c r="G123" s="217" t="str">
        <f t="shared" si="1"/>
        <v> </v>
      </c>
    </row>
    <row r="124" spans="1:7" ht="12.75">
      <c r="A124" s="236"/>
      <c r="B124" s="259"/>
      <c r="C124" s="220"/>
      <c r="D124" s="260"/>
      <c r="E124" s="259"/>
      <c r="F124" s="216"/>
      <c r="G124" s="217" t="str">
        <f t="shared" si="1"/>
        <v> </v>
      </c>
    </row>
    <row r="125" spans="1:7" ht="12.75">
      <c r="A125" s="236"/>
      <c r="B125" s="259"/>
      <c r="C125" s="220"/>
      <c r="D125" s="260"/>
      <c r="E125" s="259"/>
      <c r="F125" s="216"/>
      <c r="G125" s="217" t="str">
        <f t="shared" si="1"/>
        <v> </v>
      </c>
    </row>
    <row r="126" spans="1:7" ht="12.75">
      <c r="A126" s="236"/>
      <c r="B126" s="259"/>
      <c r="C126" s="220"/>
      <c r="D126" s="260"/>
      <c r="E126" s="259"/>
      <c r="F126" s="216"/>
      <c r="G126" s="217" t="str">
        <f t="shared" si="1"/>
        <v> </v>
      </c>
    </row>
    <row r="127" spans="1:7" ht="12.75">
      <c r="A127" s="236"/>
      <c r="B127" s="259"/>
      <c r="C127" s="220"/>
      <c r="D127" s="259"/>
      <c r="E127" s="259"/>
      <c r="F127" s="267"/>
      <c r="G127" s="217" t="str">
        <f t="shared" si="1"/>
        <v> </v>
      </c>
    </row>
    <row r="128" spans="1:7" ht="12.75">
      <c r="A128" s="236"/>
      <c r="B128" s="259"/>
      <c r="C128" s="220"/>
      <c r="D128" s="259"/>
      <c r="E128" s="259"/>
      <c r="F128" s="267"/>
      <c r="G128" s="217" t="str">
        <f t="shared" si="1"/>
        <v> </v>
      </c>
    </row>
    <row r="129" spans="1:7" ht="12.75">
      <c r="A129" s="236"/>
      <c r="B129" s="214"/>
      <c r="C129" s="271"/>
      <c r="D129" s="214"/>
      <c r="E129" s="259"/>
      <c r="F129" s="296"/>
      <c r="G129" s="217" t="str">
        <f t="shared" si="1"/>
        <v> </v>
      </c>
    </row>
    <row r="130" spans="1:7" ht="12.75">
      <c r="A130" s="236"/>
      <c r="B130" s="259"/>
      <c r="C130" s="220"/>
      <c r="D130" s="259"/>
      <c r="E130" s="259"/>
      <c r="F130" s="267"/>
      <c r="G130" s="217" t="str">
        <f t="shared" si="1"/>
        <v> </v>
      </c>
    </row>
    <row r="131" spans="1:7" ht="12.75">
      <c r="A131" s="236"/>
      <c r="B131" s="214"/>
      <c r="C131" s="220"/>
      <c r="D131" s="259"/>
      <c r="E131" s="259"/>
      <c r="F131" s="267"/>
      <c r="G131" s="217" t="str">
        <f t="shared" si="1"/>
        <v> </v>
      </c>
    </row>
    <row r="132" spans="1:7" ht="12.75">
      <c r="A132" s="236"/>
      <c r="B132" s="259"/>
      <c r="C132" s="220"/>
      <c r="D132" s="260"/>
      <c r="E132" s="259"/>
      <c r="F132" s="216"/>
      <c r="G132" s="217" t="str">
        <f t="shared" si="1"/>
        <v> </v>
      </c>
    </row>
    <row r="133" spans="1:7" ht="12.75">
      <c r="A133" s="236"/>
      <c r="B133" s="259"/>
      <c r="C133" s="220"/>
      <c r="D133" s="260"/>
      <c r="E133" s="259"/>
      <c r="F133" s="216"/>
      <c r="G133" s="217" t="str">
        <f t="shared" si="1"/>
        <v> </v>
      </c>
    </row>
    <row r="134" spans="1:7" ht="12.75">
      <c r="A134" s="236"/>
      <c r="B134" s="259"/>
      <c r="C134" s="220"/>
      <c r="D134" s="260"/>
      <c r="E134" s="259"/>
      <c r="F134" s="216"/>
      <c r="G134" s="217" t="str">
        <f t="shared" si="1"/>
        <v> </v>
      </c>
    </row>
    <row r="135" spans="1:7" ht="12.75">
      <c r="A135" s="236"/>
      <c r="B135" s="259"/>
      <c r="C135" s="220"/>
      <c r="D135" s="260"/>
      <c r="E135" s="259"/>
      <c r="F135" s="216"/>
      <c r="G135" s="217" t="str">
        <f t="shared" si="1"/>
        <v> </v>
      </c>
    </row>
    <row r="136" spans="1:7" ht="12.75">
      <c r="A136" s="236"/>
      <c r="B136" s="259"/>
      <c r="C136" s="220"/>
      <c r="D136" s="260"/>
      <c r="E136" s="259"/>
      <c r="F136" s="216"/>
      <c r="G136" s="217" t="str">
        <f t="shared" si="1"/>
        <v> </v>
      </c>
    </row>
    <row r="137" spans="1:7" ht="12.75">
      <c r="A137" s="236"/>
      <c r="B137" s="259"/>
      <c r="C137" s="220"/>
      <c r="D137" s="260"/>
      <c r="E137" s="259"/>
      <c r="F137" s="216"/>
      <c r="G137" s="217" t="str">
        <f t="shared" si="1"/>
        <v> </v>
      </c>
    </row>
    <row r="138" spans="1:7" ht="12.75">
      <c r="A138" s="236"/>
      <c r="B138" s="259"/>
      <c r="C138" s="220"/>
      <c r="D138" s="260"/>
      <c r="E138" s="259"/>
      <c r="F138" s="216"/>
      <c r="G138" s="217" t="str">
        <f t="shared" si="1"/>
        <v> </v>
      </c>
    </row>
    <row r="139" spans="1:7" ht="12.75">
      <c r="A139" s="236"/>
      <c r="B139" s="259"/>
      <c r="C139" s="220"/>
      <c r="D139" s="260"/>
      <c r="E139" s="259"/>
      <c r="F139" s="216"/>
      <c r="G139" s="217" t="str">
        <f t="shared" si="1"/>
        <v> </v>
      </c>
    </row>
    <row r="140" spans="1:7" ht="12.75">
      <c r="A140" s="236"/>
      <c r="B140" s="259"/>
      <c r="C140" s="220"/>
      <c r="D140" s="260"/>
      <c r="E140" s="259"/>
      <c r="F140" s="216"/>
      <c r="G140" s="217" t="str">
        <f t="shared" si="1"/>
        <v> </v>
      </c>
    </row>
    <row r="141" spans="1:7" ht="12.75">
      <c r="A141" s="236"/>
      <c r="B141" s="259"/>
      <c r="C141" s="220"/>
      <c r="D141" s="260"/>
      <c r="E141" s="259"/>
      <c r="F141" s="216"/>
      <c r="G141" s="217" t="str">
        <f t="shared" si="1"/>
        <v> </v>
      </c>
    </row>
    <row r="142" spans="1:7" ht="12.75">
      <c r="A142" s="236"/>
      <c r="B142" s="259"/>
      <c r="C142" s="220"/>
      <c r="D142" s="260"/>
      <c r="E142" s="259"/>
      <c r="F142" s="216"/>
      <c r="G142" s="217" t="str">
        <f t="shared" si="1"/>
        <v> </v>
      </c>
    </row>
    <row r="143" spans="1:7" ht="12.75">
      <c r="A143" s="236"/>
      <c r="B143" s="259"/>
      <c r="C143" s="220"/>
      <c r="D143" s="260"/>
      <c r="E143" s="259"/>
      <c r="F143" s="216"/>
      <c r="G143" s="217" t="str">
        <f t="shared" si="1"/>
        <v> </v>
      </c>
    </row>
    <row r="144" spans="1:7" ht="12.75">
      <c r="A144" s="236"/>
      <c r="B144" s="259"/>
      <c r="C144" s="220"/>
      <c r="D144" s="260"/>
      <c r="E144" s="259"/>
      <c r="F144" s="216"/>
      <c r="G144" s="217" t="str">
        <f t="shared" si="1"/>
        <v> </v>
      </c>
    </row>
    <row r="145" spans="1:7" ht="12.75">
      <c r="A145" s="236"/>
      <c r="B145" s="259"/>
      <c r="C145" s="220"/>
      <c r="D145" s="260"/>
      <c r="E145" s="259"/>
      <c r="F145" s="216"/>
      <c r="G145" s="217" t="str">
        <f t="shared" si="1"/>
        <v> </v>
      </c>
    </row>
    <row r="146" spans="1:7" ht="12.75">
      <c r="A146" s="236"/>
      <c r="B146" s="259"/>
      <c r="C146" s="220"/>
      <c r="D146" s="260"/>
      <c r="E146" s="259"/>
      <c r="F146" s="216"/>
      <c r="G146" s="217" t="str">
        <f t="shared" si="1"/>
        <v> </v>
      </c>
    </row>
    <row r="147" spans="1:7" ht="12.75">
      <c r="A147" s="236"/>
      <c r="B147" s="259"/>
      <c r="C147" s="220"/>
      <c r="D147" s="260"/>
      <c r="E147" s="259"/>
      <c r="F147" s="216"/>
      <c r="G147" s="217" t="str">
        <f t="shared" si="1"/>
        <v> </v>
      </c>
    </row>
    <row r="148" spans="1:7" ht="12.75">
      <c r="A148" s="236"/>
      <c r="B148" s="259"/>
      <c r="C148" s="220"/>
      <c r="D148" s="260"/>
      <c r="E148" s="259"/>
      <c r="F148" s="216"/>
      <c r="G148" s="217" t="str">
        <f t="shared" si="1"/>
        <v> </v>
      </c>
    </row>
    <row r="149" spans="1:7" ht="12.75">
      <c r="A149" s="236"/>
      <c r="B149" s="259"/>
      <c r="C149" s="220"/>
      <c r="D149" s="260"/>
      <c r="E149" s="259"/>
      <c r="F149" s="216"/>
      <c r="G149" s="217" t="str">
        <f t="shared" si="1"/>
        <v> </v>
      </c>
    </row>
    <row r="150" spans="1:7" ht="12.75">
      <c r="A150" s="236"/>
      <c r="B150" s="259"/>
      <c r="C150" s="220"/>
      <c r="D150" s="260"/>
      <c r="E150" s="259"/>
      <c r="F150" s="216"/>
      <c r="G150" s="217" t="str">
        <f t="shared" si="1"/>
        <v> </v>
      </c>
    </row>
    <row r="151" spans="1:7" ht="12.75">
      <c r="A151" s="236"/>
      <c r="B151" s="259"/>
      <c r="C151" s="220"/>
      <c r="D151" s="260"/>
      <c r="E151" s="259"/>
      <c r="F151" s="216"/>
      <c r="G151" s="217" t="str">
        <f t="shared" si="1"/>
        <v> </v>
      </c>
    </row>
    <row r="152" spans="1:7" ht="12.75">
      <c r="A152" s="236"/>
      <c r="B152" s="259"/>
      <c r="C152" s="220"/>
      <c r="D152" s="260"/>
      <c r="E152" s="259"/>
      <c r="F152" s="216"/>
      <c r="G152" s="217" t="str">
        <f t="shared" si="1"/>
        <v> </v>
      </c>
    </row>
    <row r="153" spans="1:7" ht="12.75">
      <c r="A153" s="236"/>
      <c r="B153" s="259"/>
      <c r="C153" s="220"/>
      <c r="D153" s="260"/>
      <c r="E153" s="259"/>
      <c r="F153" s="216"/>
      <c r="G153" s="217" t="str">
        <f t="shared" si="1"/>
        <v> </v>
      </c>
    </row>
    <row r="154" spans="1:7" ht="12.75">
      <c r="A154" s="236"/>
      <c r="B154" s="259"/>
      <c r="C154" s="220"/>
      <c r="D154" s="260"/>
      <c r="E154" s="259"/>
      <c r="F154" s="216"/>
      <c r="G154" s="217" t="str">
        <f aca="true" t="shared" si="2" ref="G154:G217">IF(AND(D154&gt;0,F154&gt;0),ROUND(D154*F154,0)," ")</f>
        <v> </v>
      </c>
    </row>
    <row r="155" spans="1:7" ht="12.75">
      <c r="A155" s="236"/>
      <c r="B155" s="259"/>
      <c r="C155" s="220"/>
      <c r="D155" s="260"/>
      <c r="E155" s="259"/>
      <c r="F155" s="216"/>
      <c r="G155" s="217" t="str">
        <f t="shared" si="2"/>
        <v> </v>
      </c>
    </row>
    <row r="156" spans="1:7" ht="12.75">
      <c r="A156" s="236"/>
      <c r="B156" s="259"/>
      <c r="C156" s="220"/>
      <c r="D156" s="260"/>
      <c r="E156" s="259"/>
      <c r="F156" s="216"/>
      <c r="G156" s="217" t="str">
        <f t="shared" si="2"/>
        <v> </v>
      </c>
    </row>
    <row r="157" spans="1:7" ht="12.75">
      <c r="A157" s="236"/>
      <c r="B157" s="259"/>
      <c r="C157" s="220"/>
      <c r="D157" s="260"/>
      <c r="E157" s="259"/>
      <c r="F157" s="216"/>
      <c r="G157" s="217" t="str">
        <f t="shared" si="2"/>
        <v> </v>
      </c>
    </row>
    <row r="158" spans="1:7" ht="12.75">
      <c r="A158" s="236"/>
      <c r="B158" s="259"/>
      <c r="C158" s="220"/>
      <c r="D158" s="260"/>
      <c r="E158" s="259"/>
      <c r="F158" s="216"/>
      <c r="G158" s="217" t="str">
        <f t="shared" si="2"/>
        <v> </v>
      </c>
    </row>
    <row r="159" spans="1:7" ht="12.75">
      <c r="A159" s="236"/>
      <c r="B159" s="259"/>
      <c r="C159" s="220"/>
      <c r="D159" s="259"/>
      <c r="E159" s="259"/>
      <c r="F159" s="267"/>
      <c r="G159" s="217" t="str">
        <f t="shared" si="2"/>
        <v> </v>
      </c>
    </row>
    <row r="160" spans="1:7" ht="12.75">
      <c r="A160" s="236"/>
      <c r="B160" s="259"/>
      <c r="C160" s="220"/>
      <c r="D160" s="259"/>
      <c r="E160" s="259"/>
      <c r="F160" s="267"/>
      <c r="G160" s="217" t="str">
        <f t="shared" si="2"/>
        <v> </v>
      </c>
    </row>
    <row r="161" spans="1:7" ht="12.75">
      <c r="A161" s="236"/>
      <c r="B161" s="259"/>
      <c r="C161" s="220"/>
      <c r="D161" s="259"/>
      <c r="E161" s="259"/>
      <c r="F161" s="267"/>
      <c r="G161" s="217" t="str">
        <f t="shared" si="2"/>
        <v> </v>
      </c>
    </row>
    <row r="162" spans="1:7" ht="12.75">
      <c r="A162" s="236"/>
      <c r="B162" s="214"/>
      <c r="C162" s="271"/>
      <c r="D162" s="214"/>
      <c r="E162" s="259"/>
      <c r="F162" s="296"/>
      <c r="G162" s="217" t="str">
        <f t="shared" si="2"/>
        <v> </v>
      </c>
    </row>
    <row r="163" spans="1:7" ht="12.75">
      <c r="A163" s="236"/>
      <c r="B163" s="259"/>
      <c r="C163" s="220"/>
      <c r="D163" s="259"/>
      <c r="E163" s="259"/>
      <c r="F163" s="267"/>
      <c r="G163" s="217" t="str">
        <f t="shared" si="2"/>
        <v> </v>
      </c>
    </row>
    <row r="164" spans="1:7" ht="12.75">
      <c r="A164" s="236"/>
      <c r="B164" s="214"/>
      <c r="C164" s="220"/>
      <c r="D164" s="259"/>
      <c r="E164" s="259"/>
      <c r="F164" s="267"/>
      <c r="G164" s="217" t="str">
        <f t="shared" si="2"/>
        <v> </v>
      </c>
    </row>
    <row r="165" spans="1:7" ht="12.75">
      <c r="A165" s="236"/>
      <c r="B165" s="259"/>
      <c r="C165" s="220"/>
      <c r="D165" s="259"/>
      <c r="E165" s="259"/>
      <c r="F165" s="267"/>
      <c r="G165" s="217" t="str">
        <f t="shared" si="2"/>
        <v> </v>
      </c>
    </row>
    <row r="166" spans="1:7" ht="12.75">
      <c r="A166" s="236"/>
      <c r="B166" s="259"/>
      <c r="C166" s="220"/>
      <c r="D166" s="260"/>
      <c r="E166" s="259"/>
      <c r="F166" s="216"/>
      <c r="G166" s="217" t="str">
        <f t="shared" si="2"/>
        <v> </v>
      </c>
    </row>
    <row r="167" spans="1:7" ht="12.75">
      <c r="A167" s="236"/>
      <c r="B167" s="259"/>
      <c r="C167" s="220"/>
      <c r="D167" s="260"/>
      <c r="E167" s="259"/>
      <c r="F167" s="216"/>
      <c r="G167" s="217" t="str">
        <f t="shared" si="2"/>
        <v> </v>
      </c>
    </row>
    <row r="168" spans="1:7" ht="12.75">
      <c r="A168" s="236"/>
      <c r="B168" s="259"/>
      <c r="C168" s="220"/>
      <c r="D168" s="260"/>
      <c r="E168" s="259"/>
      <c r="F168" s="216"/>
      <c r="G168" s="217" t="str">
        <f t="shared" si="2"/>
        <v> </v>
      </c>
    </row>
    <row r="169" spans="1:7" ht="12.75">
      <c r="A169" s="236"/>
      <c r="B169" s="259"/>
      <c r="C169" s="220"/>
      <c r="D169" s="260"/>
      <c r="E169" s="259"/>
      <c r="F169" s="216"/>
      <c r="G169" s="217" t="str">
        <f t="shared" si="2"/>
        <v> </v>
      </c>
    </row>
    <row r="170" spans="1:7" ht="12.75">
      <c r="A170" s="236"/>
      <c r="B170" s="259"/>
      <c r="C170" s="220"/>
      <c r="D170" s="260"/>
      <c r="E170" s="259"/>
      <c r="F170" s="216"/>
      <c r="G170" s="217" t="str">
        <f t="shared" si="2"/>
        <v> </v>
      </c>
    </row>
    <row r="171" spans="1:7" ht="12.75">
      <c r="A171" s="236"/>
      <c r="B171" s="259"/>
      <c r="C171" s="220"/>
      <c r="D171" s="260"/>
      <c r="E171" s="259"/>
      <c r="F171" s="216"/>
      <c r="G171" s="217" t="str">
        <f t="shared" si="2"/>
        <v> </v>
      </c>
    </row>
    <row r="172" spans="1:7" ht="12.75">
      <c r="A172" s="236"/>
      <c r="B172" s="259"/>
      <c r="C172" s="220"/>
      <c r="D172" s="216"/>
      <c r="E172" s="259"/>
      <c r="F172" s="216"/>
      <c r="G172" s="217" t="str">
        <f t="shared" si="2"/>
        <v> </v>
      </c>
    </row>
    <row r="173" spans="1:7" ht="12.75">
      <c r="A173" s="236"/>
      <c r="B173" s="259"/>
      <c r="C173" s="220"/>
      <c r="D173" s="221"/>
      <c r="E173" s="259"/>
      <c r="F173" s="216"/>
      <c r="G173" s="217" t="str">
        <f t="shared" si="2"/>
        <v> </v>
      </c>
    </row>
    <row r="174" spans="1:7" ht="12.75">
      <c r="A174" s="236"/>
      <c r="B174" s="214"/>
      <c r="C174" s="220"/>
      <c r="D174" s="221"/>
      <c r="E174" s="259"/>
      <c r="F174" s="216"/>
      <c r="G174" s="217" t="str">
        <f t="shared" si="2"/>
        <v> </v>
      </c>
    </row>
    <row r="175" spans="1:7" ht="12.75">
      <c r="A175" s="236"/>
      <c r="B175" s="259"/>
      <c r="C175" s="220"/>
      <c r="D175" s="221"/>
      <c r="E175" s="259"/>
      <c r="F175" s="216"/>
      <c r="G175" s="217" t="str">
        <f t="shared" si="2"/>
        <v> </v>
      </c>
    </row>
    <row r="176" spans="1:7" ht="12.75">
      <c r="A176" s="236"/>
      <c r="B176" s="259"/>
      <c r="C176" s="220"/>
      <c r="D176" s="221"/>
      <c r="E176" s="259"/>
      <c r="F176" s="216"/>
      <c r="G176" s="217" t="str">
        <f t="shared" si="2"/>
        <v> </v>
      </c>
    </row>
    <row r="177" spans="1:7" ht="12.75">
      <c r="A177" s="236"/>
      <c r="B177" s="214"/>
      <c r="C177" s="220"/>
      <c r="D177" s="221"/>
      <c r="E177" s="259"/>
      <c r="F177" s="216"/>
      <c r="G177" s="217" t="str">
        <f t="shared" si="2"/>
        <v> </v>
      </c>
    </row>
    <row r="178" spans="1:7" ht="12.75">
      <c r="A178" s="236"/>
      <c r="B178" s="259"/>
      <c r="C178" s="220"/>
      <c r="D178" s="221"/>
      <c r="E178" s="259"/>
      <c r="F178" s="216"/>
      <c r="G178" s="217" t="str">
        <f t="shared" si="2"/>
        <v> </v>
      </c>
    </row>
    <row r="179" spans="1:7" ht="12.75">
      <c r="A179" s="236"/>
      <c r="B179" s="259"/>
      <c r="C179" s="220"/>
      <c r="D179" s="221"/>
      <c r="E179" s="259"/>
      <c r="F179" s="216"/>
      <c r="G179" s="217" t="str">
        <f t="shared" si="2"/>
        <v> </v>
      </c>
    </row>
    <row r="180" spans="1:7" ht="12.75">
      <c r="A180" s="236"/>
      <c r="B180" s="259"/>
      <c r="C180" s="220"/>
      <c r="D180" s="221"/>
      <c r="E180" s="259"/>
      <c r="F180" s="216"/>
      <c r="G180" s="217" t="str">
        <f t="shared" si="2"/>
        <v> </v>
      </c>
    </row>
    <row r="181" spans="1:7" ht="12.75">
      <c r="A181" s="236"/>
      <c r="B181" s="259"/>
      <c r="C181" s="220"/>
      <c r="D181" s="221"/>
      <c r="E181" s="259"/>
      <c r="F181" s="216"/>
      <c r="G181" s="217" t="str">
        <f t="shared" si="2"/>
        <v> </v>
      </c>
    </row>
    <row r="182" spans="1:7" ht="12.75">
      <c r="A182" s="236"/>
      <c r="B182" s="214"/>
      <c r="C182" s="220"/>
      <c r="D182" s="221"/>
      <c r="E182" s="259"/>
      <c r="F182" s="216"/>
      <c r="G182" s="217" t="str">
        <f t="shared" si="2"/>
        <v> </v>
      </c>
    </row>
    <row r="183" spans="1:7" ht="12.75">
      <c r="A183" s="236"/>
      <c r="B183" s="259"/>
      <c r="C183" s="220"/>
      <c r="D183" s="221"/>
      <c r="E183" s="259"/>
      <c r="F183" s="216"/>
      <c r="G183" s="217" t="str">
        <f t="shared" si="2"/>
        <v> </v>
      </c>
    </row>
    <row r="184" spans="1:7" ht="12.75">
      <c r="A184" s="236"/>
      <c r="B184" s="259"/>
      <c r="C184" s="220"/>
      <c r="D184" s="221"/>
      <c r="E184" s="259"/>
      <c r="F184" s="216"/>
      <c r="G184" s="217" t="str">
        <f t="shared" si="2"/>
        <v> </v>
      </c>
    </row>
    <row r="185" spans="1:7" ht="12.75">
      <c r="A185" s="236"/>
      <c r="B185" s="259"/>
      <c r="C185" s="220"/>
      <c r="D185" s="221"/>
      <c r="E185" s="259"/>
      <c r="F185" s="216"/>
      <c r="G185" s="217" t="str">
        <f t="shared" si="2"/>
        <v> </v>
      </c>
    </row>
    <row r="186" spans="1:7" ht="12.75">
      <c r="A186" s="236"/>
      <c r="B186" s="259"/>
      <c r="C186" s="220"/>
      <c r="D186" s="221"/>
      <c r="E186" s="259"/>
      <c r="F186" s="216"/>
      <c r="G186" s="217" t="str">
        <f t="shared" si="2"/>
        <v> </v>
      </c>
    </row>
    <row r="187" spans="1:7" ht="12.75">
      <c r="A187" s="236"/>
      <c r="B187" s="257"/>
      <c r="C187" s="220"/>
      <c r="D187" s="221"/>
      <c r="E187" s="259"/>
      <c r="F187" s="216"/>
      <c r="G187" s="217" t="str">
        <f t="shared" si="2"/>
        <v> </v>
      </c>
    </row>
    <row r="188" spans="1:7" ht="12.75">
      <c r="A188" s="236"/>
      <c r="B188" s="257"/>
      <c r="C188" s="220"/>
      <c r="D188" s="221"/>
      <c r="E188" s="259"/>
      <c r="F188" s="216"/>
      <c r="G188" s="217" t="str">
        <f t="shared" si="2"/>
        <v> </v>
      </c>
    </row>
    <row r="189" spans="1:7" ht="12.75">
      <c r="A189" s="236"/>
      <c r="B189" s="257"/>
      <c r="C189" s="220"/>
      <c r="D189" s="221"/>
      <c r="E189" s="259"/>
      <c r="F189" s="216"/>
      <c r="G189" s="217" t="str">
        <f t="shared" si="2"/>
        <v> </v>
      </c>
    </row>
    <row r="190" spans="1:7" ht="12.75">
      <c r="A190" s="236"/>
      <c r="B190" s="257"/>
      <c r="C190" s="220"/>
      <c r="D190" s="221"/>
      <c r="E190" s="259"/>
      <c r="F190" s="216"/>
      <c r="G190" s="217" t="str">
        <f t="shared" si="2"/>
        <v> </v>
      </c>
    </row>
    <row r="191" spans="1:7" ht="12.75">
      <c r="A191" s="236"/>
      <c r="B191" s="257"/>
      <c r="C191" s="220"/>
      <c r="D191" s="221"/>
      <c r="E191" s="259"/>
      <c r="F191" s="216"/>
      <c r="G191" s="217" t="str">
        <f t="shared" si="2"/>
        <v> </v>
      </c>
    </row>
    <row r="192" spans="1:7" ht="12.75">
      <c r="A192" s="236"/>
      <c r="B192" s="257"/>
      <c r="C192" s="220"/>
      <c r="D192" s="221"/>
      <c r="E192" s="259"/>
      <c r="F192" s="216"/>
      <c r="G192" s="217" t="str">
        <f t="shared" si="2"/>
        <v> </v>
      </c>
    </row>
    <row r="193" spans="1:7" ht="12.75">
      <c r="A193" s="236"/>
      <c r="B193" s="257"/>
      <c r="C193" s="220"/>
      <c r="D193" s="221"/>
      <c r="E193" s="259"/>
      <c r="F193" s="216"/>
      <c r="G193" s="217" t="str">
        <f t="shared" si="2"/>
        <v> </v>
      </c>
    </row>
    <row r="194" spans="1:7" ht="12.75">
      <c r="A194" s="236"/>
      <c r="B194" s="257"/>
      <c r="C194" s="220"/>
      <c r="D194" s="221"/>
      <c r="E194" s="259"/>
      <c r="F194" s="216"/>
      <c r="G194" s="217" t="str">
        <f t="shared" si="2"/>
        <v> </v>
      </c>
    </row>
    <row r="195" spans="1:7" ht="12.75">
      <c r="A195" s="236"/>
      <c r="B195" s="257"/>
      <c r="C195" s="220"/>
      <c r="D195" s="221"/>
      <c r="E195" s="259"/>
      <c r="F195" s="216"/>
      <c r="G195" s="217" t="str">
        <f t="shared" si="2"/>
        <v> </v>
      </c>
    </row>
    <row r="196" spans="1:7" ht="12.75">
      <c r="A196" s="236"/>
      <c r="B196" s="257"/>
      <c r="C196" s="220"/>
      <c r="D196" s="221"/>
      <c r="E196" s="259"/>
      <c r="F196" s="216"/>
      <c r="G196" s="217" t="str">
        <f t="shared" si="2"/>
        <v> </v>
      </c>
    </row>
    <row r="197" spans="1:7" ht="12.75">
      <c r="A197" s="236"/>
      <c r="B197" s="257"/>
      <c r="C197" s="220"/>
      <c r="D197" s="221"/>
      <c r="E197" s="259"/>
      <c r="F197" s="216"/>
      <c r="G197" s="217" t="str">
        <f t="shared" si="2"/>
        <v> </v>
      </c>
    </row>
    <row r="198" spans="1:7" ht="12.75">
      <c r="A198" s="236"/>
      <c r="B198" s="257"/>
      <c r="C198" s="220"/>
      <c r="D198" s="221"/>
      <c r="E198" s="259"/>
      <c r="F198" s="216"/>
      <c r="G198" s="217" t="str">
        <f t="shared" si="2"/>
        <v> </v>
      </c>
    </row>
    <row r="199" spans="1:7" ht="12.75">
      <c r="A199" s="236"/>
      <c r="B199" s="257"/>
      <c r="C199" s="220"/>
      <c r="D199" s="221"/>
      <c r="E199" s="259"/>
      <c r="F199" s="216"/>
      <c r="G199" s="217" t="str">
        <f t="shared" si="2"/>
        <v> </v>
      </c>
    </row>
    <row r="200" spans="1:7" ht="12.75">
      <c r="A200" s="236"/>
      <c r="B200" s="257"/>
      <c r="C200" s="220"/>
      <c r="D200" s="221"/>
      <c r="E200" s="259"/>
      <c r="F200" s="216"/>
      <c r="G200" s="217" t="str">
        <f t="shared" si="2"/>
        <v> </v>
      </c>
    </row>
    <row r="201" spans="1:7" ht="12.75">
      <c r="A201" s="236"/>
      <c r="B201" s="257"/>
      <c r="C201" s="220"/>
      <c r="D201" s="221"/>
      <c r="E201" s="259"/>
      <c r="F201" s="216"/>
      <c r="G201" s="217" t="str">
        <f t="shared" si="2"/>
        <v> </v>
      </c>
    </row>
    <row r="202" spans="1:7" ht="12.75">
      <c r="A202" s="236"/>
      <c r="B202" s="257"/>
      <c r="C202" s="220"/>
      <c r="D202" s="221"/>
      <c r="E202" s="259"/>
      <c r="F202" s="216"/>
      <c r="G202" s="217" t="str">
        <f t="shared" si="2"/>
        <v> </v>
      </c>
    </row>
    <row r="203" spans="1:7" ht="12.75">
      <c r="A203" s="236"/>
      <c r="B203" s="257"/>
      <c r="C203" s="220"/>
      <c r="D203" s="221"/>
      <c r="E203" s="259"/>
      <c r="F203" s="216"/>
      <c r="G203" s="217" t="str">
        <f t="shared" si="2"/>
        <v> </v>
      </c>
    </row>
    <row r="204" spans="1:7" ht="12.75">
      <c r="A204" s="236"/>
      <c r="B204" s="257"/>
      <c r="C204" s="220"/>
      <c r="D204" s="221"/>
      <c r="E204" s="259"/>
      <c r="F204" s="216"/>
      <c r="G204" s="217" t="str">
        <f t="shared" si="2"/>
        <v> </v>
      </c>
    </row>
    <row r="205" spans="1:7" ht="12.75">
      <c r="A205" s="236"/>
      <c r="B205" s="257"/>
      <c r="C205" s="220"/>
      <c r="D205" s="221"/>
      <c r="E205" s="259"/>
      <c r="F205" s="216"/>
      <c r="G205" s="217" t="str">
        <f t="shared" si="2"/>
        <v> </v>
      </c>
    </row>
    <row r="206" spans="1:7" ht="12.75">
      <c r="A206" s="236"/>
      <c r="B206" s="257"/>
      <c r="C206" s="220"/>
      <c r="D206" s="221"/>
      <c r="E206" s="259"/>
      <c r="F206" s="216"/>
      <c r="G206" s="217" t="str">
        <f t="shared" si="2"/>
        <v> </v>
      </c>
    </row>
    <row r="207" spans="1:7" ht="12.75">
      <c r="A207" s="236"/>
      <c r="B207" s="257"/>
      <c r="C207" s="220"/>
      <c r="D207" s="221"/>
      <c r="E207" s="259"/>
      <c r="F207" s="216"/>
      <c r="G207" s="217" t="str">
        <f t="shared" si="2"/>
        <v> </v>
      </c>
    </row>
    <row r="208" spans="1:7" ht="12.75">
      <c r="A208" s="236"/>
      <c r="B208" s="257"/>
      <c r="C208" s="220"/>
      <c r="D208" s="221"/>
      <c r="E208" s="259"/>
      <c r="F208" s="216"/>
      <c r="G208" s="217" t="str">
        <f t="shared" si="2"/>
        <v> </v>
      </c>
    </row>
    <row r="209" spans="1:7" ht="12.75">
      <c r="A209" s="236"/>
      <c r="B209" s="257"/>
      <c r="C209" s="220"/>
      <c r="D209" s="221"/>
      <c r="E209" s="259"/>
      <c r="F209" s="216"/>
      <c r="G209" s="217" t="str">
        <f t="shared" si="2"/>
        <v> </v>
      </c>
    </row>
    <row r="210" spans="1:7" ht="12.75">
      <c r="A210" s="236"/>
      <c r="B210" s="257"/>
      <c r="C210" s="220"/>
      <c r="D210" s="221"/>
      <c r="E210" s="259"/>
      <c r="F210" s="216"/>
      <c r="G210" s="217" t="str">
        <f t="shared" si="2"/>
        <v> </v>
      </c>
    </row>
    <row r="211" spans="1:7" ht="12.75">
      <c r="A211" s="236"/>
      <c r="B211" s="257"/>
      <c r="C211" s="220"/>
      <c r="D211" s="221"/>
      <c r="E211" s="259"/>
      <c r="F211" s="216"/>
      <c r="G211" s="217" t="str">
        <f t="shared" si="2"/>
        <v> </v>
      </c>
    </row>
    <row r="212" spans="1:7" ht="12.75">
      <c r="A212" s="236"/>
      <c r="B212" s="257"/>
      <c r="C212" s="220"/>
      <c r="D212" s="221"/>
      <c r="E212" s="259"/>
      <c r="F212" s="216"/>
      <c r="G212" s="217" t="str">
        <f t="shared" si="2"/>
        <v> </v>
      </c>
    </row>
    <row r="213" spans="1:7" ht="12.75">
      <c r="A213" s="236"/>
      <c r="B213" s="257"/>
      <c r="C213" s="220"/>
      <c r="D213" s="221"/>
      <c r="E213" s="259"/>
      <c r="F213" s="216"/>
      <c r="G213" s="217" t="str">
        <f t="shared" si="2"/>
        <v> </v>
      </c>
    </row>
    <row r="214" spans="1:7" ht="12.75">
      <c r="A214" s="236"/>
      <c r="B214" s="257"/>
      <c r="C214" s="220"/>
      <c r="D214" s="221"/>
      <c r="E214" s="259"/>
      <c r="F214" s="216"/>
      <c r="G214" s="217" t="str">
        <f t="shared" si="2"/>
        <v> </v>
      </c>
    </row>
    <row r="215" spans="1:7" ht="12.75">
      <c r="A215" s="236"/>
      <c r="B215" s="259"/>
      <c r="C215" s="220"/>
      <c r="D215" s="221"/>
      <c r="E215" s="259"/>
      <c r="F215" s="216"/>
      <c r="G215" s="217" t="str">
        <f t="shared" si="2"/>
        <v> </v>
      </c>
    </row>
    <row r="216" spans="1:7" ht="12.75">
      <c r="A216" s="236"/>
      <c r="B216" s="257"/>
      <c r="C216" s="220"/>
      <c r="D216" s="221"/>
      <c r="E216" s="259"/>
      <c r="F216" s="216"/>
      <c r="G216" s="217" t="str">
        <f t="shared" si="2"/>
        <v> </v>
      </c>
    </row>
    <row r="217" spans="1:7" ht="12.75">
      <c r="A217" s="236"/>
      <c r="B217" s="257"/>
      <c r="C217" s="220"/>
      <c r="D217" s="221"/>
      <c r="E217" s="259"/>
      <c r="F217" s="216"/>
      <c r="G217" s="217" t="str">
        <f t="shared" si="2"/>
        <v> </v>
      </c>
    </row>
    <row r="218" spans="1:7" ht="12.75">
      <c r="A218" s="236"/>
      <c r="B218" s="257"/>
      <c r="C218" s="220"/>
      <c r="D218" s="221"/>
      <c r="E218" s="259"/>
      <c r="F218" s="216"/>
      <c r="G218" s="217" t="str">
        <f aca="true" t="shared" si="3" ref="G218:G281">IF(AND(D218&gt;0,F218&gt;0),ROUND(D218*F218,0)," ")</f>
        <v> </v>
      </c>
    </row>
    <row r="219" spans="1:7" ht="12.75">
      <c r="A219" s="236"/>
      <c r="B219" s="257"/>
      <c r="C219" s="220"/>
      <c r="D219" s="221"/>
      <c r="E219" s="259"/>
      <c r="F219" s="216"/>
      <c r="G219" s="217" t="str">
        <f t="shared" si="3"/>
        <v> </v>
      </c>
    </row>
    <row r="220" spans="1:7" ht="12.75">
      <c r="A220" s="236"/>
      <c r="B220" s="257"/>
      <c r="C220" s="220"/>
      <c r="D220" s="221"/>
      <c r="E220" s="259"/>
      <c r="F220" s="216"/>
      <c r="G220" s="217" t="str">
        <f t="shared" si="3"/>
        <v> </v>
      </c>
    </row>
    <row r="221" spans="1:7" ht="12.75">
      <c r="A221" s="236"/>
      <c r="B221" s="257"/>
      <c r="C221" s="220"/>
      <c r="D221" s="221"/>
      <c r="E221" s="259"/>
      <c r="F221" s="216"/>
      <c r="G221" s="217" t="str">
        <f t="shared" si="3"/>
        <v> </v>
      </c>
    </row>
    <row r="222" spans="1:7" ht="12.75">
      <c r="A222" s="236"/>
      <c r="B222" s="257"/>
      <c r="C222" s="220"/>
      <c r="D222" s="221"/>
      <c r="E222" s="259"/>
      <c r="F222" s="216"/>
      <c r="G222" s="217" t="str">
        <f t="shared" si="3"/>
        <v> </v>
      </c>
    </row>
    <row r="223" spans="1:7" ht="12.75">
      <c r="A223" s="236"/>
      <c r="B223" s="257"/>
      <c r="C223" s="220"/>
      <c r="D223" s="221"/>
      <c r="E223" s="259"/>
      <c r="F223" s="216"/>
      <c r="G223" s="217" t="str">
        <f t="shared" si="3"/>
        <v> </v>
      </c>
    </row>
    <row r="224" spans="1:7" ht="12.75">
      <c r="A224" s="236"/>
      <c r="B224" s="257"/>
      <c r="C224" s="220"/>
      <c r="D224" s="221"/>
      <c r="E224" s="259"/>
      <c r="F224" s="216"/>
      <c r="G224" s="217" t="str">
        <f t="shared" si="3"/>
        <v> </v>
      </c>
    </row>
    <row r="225" spans="1:7" ht="12.75">
      <c r="A225" s="236"/>
      <c r="B225" s="257"/>
      <c r="C225" s="220"/>
      <c r="D225" s="221"/>
      <c r="E225" s="259"/>
      <c r="F225" s="216"/>
      <c r="G225" s="217" t="str">
        <f t="shared" si="3"/>
        <v> </v>
      </c>
    </row>
    <row r="226" spans="1:7" ht="12.75">
      <c r="A226" s="236"/>
      <c r="B226" s="257"/>
      <c r="C226" s="220"/>
      <c r="D226" s="221"/>
      <c r="E226" s="259"/>
      <c r="F226" s="216"/>
      <c r="G226" s="217" t="str">
        <f t="shared" si="3"/>
        <v> </v>
      </c>
    </row>
    <row r="227" spans="1:7" ht="12.75">
      <c r="A227" s="236"/>
      <c r="B227" s="257"/>
      <c r="C227" s="220"/>
      <c r="D227" s="221"/>
      <c r="E227" s="259"/>
      <c r="F227" s="216"/>
      <c r="G227" s="217" t="str">
        <f t="shared" si="3"/>
        <v> </v>
      </c>
    </row>
    <row r="228" spans="1:7" ht="12.75">
      <c r="A228" s="236"/>
      <c r="B228" s="257"/>
      <c r="C228" s="220"/>
      <c r="D228" s="221"/>
      <c r="E228" s="259"/>
      <c r="F228" s="216"/>
      <c r="G228" s="217" t="str">
        <f t="shared" si="3"/>
        <v> </v>
      </c>
    </row>
    <row r="229" spans="1:7" ht="12.75">
      <c r="A229" s="236"/>
      <c r="B229" s="257"/>
      <c r="C229" s="220"/>
      <c r="D229" s="221"/>
      <c r="E229" s="259"/>
      <c r="F229" s="216"/>
      <c r="G229" s="217" t="str">
        <f t="shared" si="3"/>
        <v> </v>
      </c>
    </row>
    <row r="230" spans="1:7" ht="12.75">
      <c r="A230" s="236"/>
      <c r="B230" s="257"/>
      <c r="C230" s="220"/>
      <c r="D230" s="221"/>
      <c r="E230" s="259"/>
      <c r="F230" s="216"/>
      <c r="G230" s="217" t="str">
        <f t="shared" si="3"/>
        <v> </v>
      </c>
    </row>
    <row r="231" spans="1:7" ht="12.75">
      <c r="A231" s="236"/>
      <c r="B231" s="257"/>
      <c r="C231" s="220"/>
      <c r="D231" s="221"/>
      <c r="E231" s="259"/>
      <c r="F231" s="216"/>
      <c r="G231" s="217" t="str">
        <f t="shared" si="3"/>
        <v> </v>
      </c>
    </row>
    <row r="232" spans="1:7" ht="12.75">
      <c r="A232" s="236"/>
      <c r="B232" s="257"/>
      <c r="C232" s="220"/>
      <c r="D232" s="221"/>
      <c r="E232" s="259"/>
      <c r="F232" s="216"/>
      <c r="G232" s="217" t="str">
        <f t="shared" si="3"/>
        <v> </v>
      </c>
    </row>
    <row r="233" spans="1:7" ht="12.75">
      <c r="A233" s="236"/>
      <c r="B233" s="257"/>
      <c r="C233" s="220"/>
      <c r="D233" s="221"/>
      <c r="E233" s="259"/>
      <c r="F233" s="216"/>
      <c r="G233" s="217" t="str">
        <f t="shared" si="3"/>
        <v> </v>
      </c>
    </row>
    <row r="234" spans="1:7" ht="12.75">
      <c r="A234" s="236"/>
      <c r="B234" s="257"/>
      <c r="C234" s="220"/>
      <c r="D234" s="221"/>
      <c r="E234" s="259"/>
      <c r="F234" s="216"/>
      <c r="G234" s="217" t="str">
        <f t="shared" si="3"/>
        <v> </v>
      </c>
    </row>
    <row r="235" spans="1:7" ht="12.75">
      <c r="A235" s="236"/>
      <c r="B235" s="257"/>
      <c r="C235" s="220"/>
      <c r="D235" s="221"/>
      <c r="E235" s="259"/>
      <c r="F235" s="216"/>
      <c r="G235" s="217" t="str">
        <f t="shared" si="3"/>
        <v> </v>
      </c>
    </row>
    <row r="236" spans="1:7" ht="12.75">
      <c r="A236" s="236"/>
      <c r="B236" s="257"/>
      <c r="C236" s="220"/>
      <c r="D236" s="221"/>
      <c r="E236" s="259"/>
      <c r="F236" s="216"/>
      <c r="G236" s="217" t="str">
        <f t="shared" si="3"/>
        <v> </v>
      </c>
    </row>
    <row r="237" spans="1:7" ht="12.75">
      <c r="A237" s="236"/>
      <c r="B237" s="257"/>
      <c r="C237" s="220"/>
      <c r="D237" s="221"/>
      <c r="E237" s="259"/>
      <c r="F237" s="216"/>
      <c r="G237" s="217" t="str">
        <f t="shared" si="3"/>
        <v> </v>
      </c>
    </row>
    <row r="238" spans="1:7" ht="12.75">
      <c r="A238" s="236"/>
      <c r="B238" s="257"/>
      <c r="C238" s="220"/>
      <c r="D238" s="221"/>
      <c r="E238" s="259"/>
      <c r="F238" s="216"/>
      <c r="G238" s="217" t="str">
        <f t="shared" si="3"/>
        <v> </v>
      </c>
    </row>
    <row r="239" spans="1:7" ht="12.75">
      <c r="A239" s="236"/>
      <c r="B239" s="257"/>
      <c r="C239" s="220"/>
      <c r="D239" s="221"/>
      <c r="E239" s="259"/>
      <c r="F239" s="216"/>
      <c r="G239" s="217" t="str">
        <f t="shared" si="3"/>
        <v> </v>
      </c>
    </row>
    <row r="240" spans="1:7" ht="12.75">
      <c r="A240" s="236"/>
      <c r="B240" s="257"/>
      <c r="C240" s="220"/>
      <c r="D240" s="221"/>
      <c r="E240" s="259"/>
      <c r="F240" s="216"/>
      <c r="G240" s="217" t="str">
        <f t="shared" si="3"/>
        <v> </v>
      </c>
    </row>
    <row r="241" spans="1:7" ht="12.75">
      <c r="A241" s="236"/>
      <c r="B241" s="257"/>
      <c r="C241" s="220"/>
      <c r="D241" s="221"/>
      <c r="E241" s="259"/>
      <c r="F241" s="216"/>
      <c r="G241" s="217" t="str">
        <f t="shared" si="3"/>
        <v> </v>
      </c>
    </row>
    <row r="242" spans="1:7" ht="12.75">
      <c r="A242" s="236"/>
      <c r="B242" s="257"/>
      <c r="C242" s="220"/>
      <c r="D242" s="221"/>
      <c r="E242" s="259"/>
      <c r="F242" s="216"/>
      <c r="G242" s="217" t="str">
        <f t="shared" si="3"/>
        <v> </v>
      </c>
    </row>
    <row r="243" spans="1:7" ht="12.75">
      <c r="A243" s="236"/>
      <c r="B243" s="257"/>
      <c r="C243" s="220"/>
      <c r="D243" s="221"/>
      <c r="E243" s="259"/>
      <c r="F243" s="216"/>
      <c r="G243" s="217" t="str">
        <f t="shared" si="3"/>
        <v> </v>
      </c>
    </row>
    <row r="244" spans="1:7" ht="12.75">
      <c r="A244" s="236"/>
      <c r="B244" s="257"/>
      <c r="C244" s="220"/>
      <c r="D244" s="221"/>
      <c r="E244" s="259"/>
      <c r="F244" s="216"/>
      <c r="G244" s="217" t="str">
        <f t="shared" si="3"/>
        <v> </v>
      </c>
    </row>
    <row r="245" spans="1:7" ht="12.75">
      <c r="A245" s="236"/>
      <c r="B245" s="257"/>
      <c r="C245" s="220"/>
      <c r="D245" s="221"/>
      <c r="E245" s="259"/>
      <c r="F245" s="216"/>
      <c r="G245" s="217" t="str">
        <f t="shared" si="3"/>
        <v> </v>
      </c>
    </row>
    <row r="246" spans="1:7" ht="12.75">
      <c r="A246" s="236"/>
      <c r="B246" s="257"/>
      <c r="C246" s="220"/>
      <c r="D246" s="221"/>
      <c r="E246" s="259"/>
      <c r="F246" s="216"/>
      <c r="G246" s="217" t="str">
        <f t="shared" si="3"/>
        <v> </v>
      </c>
    </row>
    <row r="247" spans="1:7" ht="12.75">
      <c r="A247" s="236"/>
      <c r="B247" s="257"/>
      <c r="C247" s="220"/>
      <c r="D247" s="221"/>
      <c r="E247" s="259"/>
      <c r="F247" s="216"/>
      <c r="G247" s="217" t="str">
        <f t="shared" si="3"/>
        <v> </v>
      </c>
    </row>
    <row r="248" spans="1:7" ht="12.75">
      <c r="A248" s="236"/>
      <c r="B248" s="257"/>
      <c r="C248" s="220"/>
      <c r="D248" s="221"/>
      <c r="E248" s="259"/>
      <c r="F248" s="216"/>
      <c r="G248" s="217" t="str">
        <f t="shared" si="3"/>
        <v> </v>
      </c>
    </row>
    <row r="249" spans="1:7" ht="12.75">
      <c r="A249" s="236"/>
      <c r="B249" s="257"/>
      <c r="C249" s="220"/>
      <c r="D249" s="221"/>
      <c r="E249" s="259"/>
      <c r="F249" s="216"/>
      <c r="G249" s="217" t="str">
        <f t="shared" si="3"/>
        <v> </v>
      </c>
    </row>
    <row r="250" spans="1:7" ht="12.75">
      <c r="A250" s="236"/>
      <c r="B250" s="257"/>
      <c r="C250" s="220"/>
      <c r="D250" s="221"/>
      <c r="E250" s="259"/>
      <c r="F250" s="216"/>
      <c r="G250" s="217" t="str">
        <f t="shared" si="3"/>
        <v> </v>
      </c>
    </row>
    <row r="251" spans="1:7" ht="12.75">
      <c r="A251" s="236"/>
      <c r="B251" s="257"/>
      <c r="C251" s="220"/>
      <c r="D251" s="221"/>
      <c r="E251" s="259"/>
      <c r="F251" s="216"/>
      <c r="G251" s="217" t="str">
        <f t="shared" si="3"/>
        <v> </v>
      </c>
    </row>
    <row r="252" spans="1:7" ht="12.75">
      <c r="A252" s="236"/>
      <c r="B252" s="257"/>
      <c r="C252" s="220"/>
      <c r="D252" s="221"/>
      <c r="E252" s="259"/>
      <c r="F252" s="216"/>
      <c r="G252" s="217" t="str">
        <f t="shared" si="3"/>
        <v> </v>
      </c>
    </row>
    <row r="253" spans="1:7" ht="12.75">
      <c r="A253" s="236"/>
      <c r="B253" s="257"/>
      <c r="C253" s="220"/>
      <c r="D253" s="221"/>
      <c r="E253" s="259"/>
      <c r="F253" s="216"/>
      <c r="G253" s="217" t="str">
        <f t="shared" si="3"/>
        <v> </v>
      </c>
    </row>
    <row r="254" spans="1:7" ht="12.75">
      <c r="A254" s="236"/>
      <c r="B254" s="257"/>
      <c r="C254" s="220"/>
      <c r="D254" s="221"/>
      <c r="E254" s="259"/>
      <c r="F254" s="216"/>
      <c r="G254" s="217" t="str">
        <f t="shared" si="3"/>
        <v> </v>
      </c>
    </row>
    <row r="255" spans="1:7" ht="12.75">
      <c r="A255" s="236"/>
      <c r="B255" s="257"/>
      <c r="C255" s="220"/>
      <c r="D255" s="221"/>
      <c r="E255" s="259"/>
      <c r="F255" s="216"/>
      <c r="G255" s="217" t="str">
        <f t="shared" si="3"/>
        <v> </v>
      </c>
    </row>
    <row r="256" spans="1:7" ht="12.75">
      <c r="A256" s="236"/>
      <c r="B256" s="257"/>
      <c r="C256" s="220"/>
      <c r="D256" s="221"/>
      <c r="E256" s="259"/>
      <c r="F256" s="216"/>
      <c r="G256" s="217" t="str">
        <f t="shared" si="3"/>
        <v> </v>
      </c>
    </row>
    <row r="257" spans="1:7" ht="12.75">
      <c r="A257" s="236"/>
      <c r="B257" s="257"/>
      <c r="C257" s="220"/>
      <c r="D257" s="221"/>
      <c r="E257" s="259"/>
      <c r="F257" s="216"/>
      <c r="G257" s="217" t="str">
        <f t="shared" si="3"/>
        <v> </v>
      </c>
    </row>
    <row r="258" spans="1:7" ht="12.75">
      <c r="A258" s="236"/>
      <c r="B258" s="257"/>
      <c r="C258" s="220"/>
      <c r="D258" s="221"/>
      <c r="E258" s="259"/>
      <c r="F258" s="216"/>
      <c r="G258" s="217" t="str">
        <f t="shared" si="3"/>
        <v> </v>
      </c>
    </row>
    <row r="259" spans="1:7" ht="12.75">
      <c r="A259" s="236"/>
      <c r="B259" s="257"/>
      <c r="C259" s="220"/>
      <c r="D259" s="221"/>
      <c r="E259" s="259"/>
      <c r="F259" s="216"/>
      <c r="G259" s="217" t="str">
        <f t="shared" si="3"/>
        <v> </v>
      </c>
    </row>
    <row r="260" spans="1:7" ht="12.75">
      <c r="A260" s="236"/>
      <c r="B260" s="257"/>
      <c r="C260" s="220"/>
      <c r="D260" s="221"/>
      <c r="E260" s="259"/>
      <c r="F260" s="216"/>
      <c r="G260" s="217" t="str">
        <f t="shared" si="3"/>
        <v> </v>
      </c>
    </row>
    <row r="261" spans="1:7" ht="12.75">
      <c r="A261" s="236"/>
      <c r="B261" s="257"/>
      <c r="C261" s="220"/>
      <c r="D261" s="221"/>
      <c r="E261" s="259"/>
      <c r="F261" s="216"/>
      <c r="G261" s="217" t="str">
        <f t="shared" si="3"/>
        <v> </v>
      </c>
    </row>
    <row r="262" spans="1:7" ht="12.75">
      <c r="A262" s="236"/>
      <c r="B262" s="257"/>
      <c r="C262" s="220"/>
      <c r="D262" s="221"/>
      <c r="E262" s="259"/>
      <c r="F262" s="216"/>
      <c r="G262" s="217" t="str">
        <f t="shared" si="3"/>
        <v> </v>
      </c>
    </row>
    <row r="263" spans="1:7" ht="12.75">
      <c r="A263" s="236"/>
      <c r="B263" s="257"/>
      <c r="C263" s="220"/>
      <c r="D263" s="221"/>
      <c r="E263" s="259"/>
      <c r="F263" s="216"/>
      <c r="G263" s="217" t="str">
        <f t="shared" si="3"/>
        <v> </v>
      </c>
    </row>
    <row r="264" spans="1:7" ht="12.75">
      <c r="A264" s="236"/>
      <c r="B264" s="257"/>
      <c r="C264" s="220"/>
      <c r="D264" s="221"/>
      <c r="E264" s="259"/>
      <c r="F264" s="216"/>
      <c r="G264" s="217" t="str">
        <f t="shared" si="3"/>
        <v> </v>
      </c>
    </row>
    <row r="265" spans="1:7" ht="12.75">
      <c r="A265" s="236"/>
      <c r="B265" s="257"/>
      <c r="C265" s="220"/>
      <c r="D265" s="221"/>
      <c r="E265" s="259"/>
      <c r="F265" s="216"/>
      <c r="G265" s="217" t="str">
        <f t="shared" si="3"/>
        <v> </v>
      </c>
    </row>
    <row r="266" spans="1:7" ht="12.75">
      <c r="A266" s="236"/>
      <c r="B266" s="257"/>
      <c r="C266" s="220"/>
      <c r="D266" s="221"/>
      <c r="E266" s="259"/>
      <c r="F266" s="216"/>
      <c r="G266" s="217" t="str">
        <f t="shared" si="3"/>
        <v> </v>
      </c>
    </row>
    <row r="267" spans="1:7" ht="12.75">
      <c r="A267" s="236"/>
      <c r="B267" s="257"/>
      <c r="C267" s="220"/>
      <c r="D267" s="221"/>
      <c r="E267" s="259"/>
      <c r="F267" s="216"/>
      <c r="G267" s="217" t="str">
        <f t="shared" si="3"/>
        <v> </v>
      </c>
    </row>
    <row r="268" spans="1:7" ht="12.75">
      <c r="A268" s="236"/>
      <c r="B268" s="257"/>
      <c r="C268" s="220"/>
      <c r="D268" s="221"/>
      <c r="E268" s="259"/>
      <c r="F268" s="216"/>
      <c r="G268" s="217" t="str">
        <f t="shared" si="3"/>
        <v> </v>
      </c>
    </row>
    <row r="269" spans="1:7" ht="12.75">
      <c r="A269" s="236"/>
      <c r="B269" s="257"/>
      <c r="C269" s="220"/>
      <c r="D269" s="221"/>
      <c r="E269" s="259"/>
      <c r="F269" s="216"/>
      <c r="G269" s="217" t="str">
        <f t="shared" si="3"/>
        <v> </v>
      </c>
    </row>
    <row r="270" spans="1:7" ht="12.75">
      <c r="A270" s="236"/>
      <c r="B270" s="257"/>
      <c r="C270" s="220"/>
      <c r="D270" s="221"/>
      <c r="E270" s="259"/>
      <c r="F270" s="216"/>
      <c r="G270" s="217" t="str">
        <f t="shared" si="3"/>
        <v> </v>
      </c>
    </row>
    <row r="271" spans="1:7" ht="12.75">
      <c r="A271" s="236"/>
      <c r="B271" s="257"/>
      <c r="C271" s="220"/>
      <c r="D271" s="221"/>
      <c r="E271" s="259"/>
      <c r="F271" s="216"/>
      <c r="G271" s="217" t="str">
        <f t="shared" si="3"/>
        <v> </v>
      </c>
    </row>
    <row r="272" spans="1:7" ht="12.75">
      <c r="A272" s="236"/>
      <c r="B272" s="257"/>
      <c r="C272" s="220"/>
      <c r="D272" s="221"/>
      <c r="E272" s="259"/>
      <c r="F272" s="216"/>
      <c r="G272" s="217" t="str">
        <f t="shared" si="3"/>
        <v> </v>
      </c>
    </row>
    <row r="273" spans="1:7" ht="12.75">
      <c r="A273" s="236"/>
      <c r="B273" s="257"/>
      <c r="C273" s="220"/>
      <c r="D273" s="221"/>
      <c r="E273" s="259"/>
      <c r="F273" s="216"/>
      <c r="G273" s="217" t="str">
        <f t="shared" si="3"/>
        <v> </v>
      </c>
    </row>
    <row r="274" spans="1:7" ht="12.75">
      <c r="A274" s="236"/>
      <c r="B274" s="257"/>
      <c r="C274" s="220"/>
      <c r="D274" s="221"/>
      <c r="E274" s="259"/>
      <c r="F274" s="216"/>
      <c r="G274" s="217" t="str">
        <f t="shared" si="3"/>
        <v> </v>
      </c>
    </row>
    <row r="275" spans="1:7" ht="12.75">
      <c r="A275" s="236"/>
      <c r="B275" s="257"/>
      <c r="C275" s="220"/>
      <c r="D275" s="221"/>
      <c r="E275" s="259"/>
      <c r="F275" s="216"/>
      <c r="G275" s="217" t="str">
        <f t="shared" si="3"/>
        <v> </v>
      </c>
    </row>
    <row r="276" spans="1:7" ht="12.75">
      <c r="A276" s="236"/>
      <c r="B276" s="257"/>
      <c r="C276" s="220"/>
      <c r="D276" s="221"/>
      <c r="E276" s="259"/>
      <c r="F276" s="216"/>
      <c r="G276" s="217" t="str">
        <f t="shared" si="3"/>
        <v> </v>
      </c>
    </row>
    <row r="277" spans="1:7" ht="12.75">
      <c r="A277" s="236"/>
      <c r="B277" s="257"/>
      <c r="C277" s="220"/>
      <c r="D277" s="221"/>
      <c r="E277" s="259"/>
      <c r="F277" s="216"/>
      <c r="G277" s="217" t="str">
        <f t="shared" si="3"/>
        <v> </v>
      </c>
    </row>
    <row r="278" spans="1:7" ht="12.75">
      <c r="A278" s="236"/>
      <c r="B278" s="257"/>
      <c r="C278" s="220"/>
      <c r="D278" s="221"/>
      <c r="E278" s="259"/>
      <c r="F278" s="216"/>
      <c r="G278" s="217" t="str">
        <f t="shared" si="3"/>
        <v> </v>
      </c>
    </row>
    <row r="279" spans="1:7" ht="12.75">
      <c r="A279" s="236"/>
      <c r="B279" s="257"/>
      <c r="C279" s="220"/>
      <c r="D279" s="221"/>
      <c r="E279" s="259"/>
      <c r="F279" s="216"/>
      <c r="G279" s="217" t="str">
        <f t="shared" si="3"/>
        <v> </v>
      </c>
    </row>
    <row r="280" spans="1:7" ht="12.75">
      <c r="A280" s="236"/>
      <c r="B280" s="257"/>
      <c r="C280" s="220"/>
      <c r="D280" s="221"/>
      <c r="E280" s="259"/>
      <c r="F280" s="216"/>
      <c r="G280" s="217" t="str">
        <f t="shared" si="3"/>
        <v> </v>
      </c>
    </row>
    <row r="281" spans="1:7" ht="12.75">
      <c r="A281" s="236"/>
      <c r="B281" s="257"/>
      <c r="C281" s="220"/>
      <c r="D281" s="221"/>
      <c r="E281" s="259"/>
      <c r="F281" s="216"/>
      <c r="G281" s="217" t="str">
        <f t="shared" si="3"/>
        <v> </v>
      </c>
    </row>
    <row r="282" spans="1:7" ht="12.75">
      <c r="A282" s="236"/>
      <c r="B282" s="257"/>
      <c r="C282" s="220"/>
      <c r="D282" s="221"/>
      <c r="E282" s="259"/>
      <c r="F282" s="216"/>
      <c r="G282" s="217" t="str">
        <f aca="true" t="shared" si="4" ref="G282:G345">IF(AND(D282&gt;0,F282&gt;0),ROUND(D282*F282,0)," ")</f>
        <v> </v>
      </c>
    </row>
    <row r="283" spans="1:7" ht="12.75">
      <c r="A283" s="236"/>
      <c r="B283" s="257"/>
      <c r="C283" s="220"/>
      <c r="D283" s="221"/>
      <c r="E283" s="259"/>
      <c r="F283" s="216"/>
      <c r="G283" s="217" t="str">
        <f t="shared" si="4"/>
        <v> </v>
      </c>
    </row>
    <row r="284" spans="1:7" ht="12.75">
      <c r="A284" s="236"/>
      <c r="B284" s="257"/>
      <c r="C284" s="220"/>
      <c r="D284" s="221"/>
      <c r="E284" s="259"/>
      <c r="F284" s="216"/>
      <c r="G284" s="217" t="str">
        <f t="shared" si="4"/>
        <v> </v>
      </c>
    </row>
    <row r="285" spans="1:7" ht="12.75">
      <c r="A285" s="236"/>
      <c r="B285" s="257"/>
      <c r="C285" s="220"/>
      <c r="D285" s="221"/>
      <c r="E285" s="259"/>
      <c r="F285" s="216"/>
      <c r="G285" s="217" t="str">
        <f t="shared" si="4"/>
        <v> </v>
      </c>
    </row>
    <row r="286" spans="1:7" ht="12.75">
      <c r="A286" s="236"/>
      <c r="B286" s="257"/>
      <c r="C286" s="220"/>
      <c r="D286" s="221"/>
      <c r="E286" s="259"/>
      <c r="F286" s="216"/>
      <c r="G286" s="217" t="str">
        <f t="shared" si="4"/>
        <v> </v>
      </c>
    </row>
    <row r="287" spans="1:7" ht="12.75">
      <c r="A287" s="236"/>
      <c r="B287" s="257"/>
      <c r="C287" s="220"/>
      <c r="D287" s="221"/>
      <c r="E287" s="259"/>
      <c r="F287" s="216"/>
      <c r="G287" s="217" t="str">
        <f t="shared" si="4"/>
        <v> </v>
      </c>
    </row>
    <row r="288" spans="1:7" ht="12.75">
      <c r="A288" s="236"/>
      <c r="B288" s="257"/>
      <c r="C288" s="220"/>
      <c r="D288" s="221"/>
      <c r="E288" s="259"/>
      <c r="F288" s="216"/>
      <c r="G288" s="217" t="str">
        <f t="shared" si="4"/>
        <v> </v>
      </c>
    </row>
    <row r="289" spans="1:7" ht="12.75">
      <c r="A289" s="236"/>
      <c r="B289" s="257"/>
      <c r="C289" s="220"/>
      <c r="D289" s="221"/>
      <c r="E289" s="259"/>
      <c r="F289" s="216"/>
      <c r="G289" s="217" t="str">
        <f t="shared" si="4"/>
        <v> </v>
      </c>
    </row>
    <row r="290" spans="1:7" ht="12.75">
      <c r="A290" s="236"/>
      <c r="B290" s="257"/>
      <c r="C290" s="220"/>
      <c r="D290" s="221"/>
      <c r="E290" s="259"/>
      <c r="F290" s="216"/>
      <c r="G290" s="217" t="str">
        <f t="shared" si="4"/>
        <v> </v>
      </c>
    </row>
    <row r="291" spans="1:7" ht="12.75">
      <c r="A291" s="236"/>
      <c r="B291" s="257"/>
      <c r="C291" s="220"/>
      <c r="D291" s="221"/>
      <c r="E291" s="259"/>
      <c r="F291" s="216"/>
      <c r="G291" s="217" t="str">
        <f t="shared" si="4"/>
        <v> </v>
      </c>
    </row>
    <row r="292" spans="1:7" ht="12.75">
      <c r="A292" s="236"/>
      <c r="B292" s="257"/>
      <c r="C292" s="220"/>
      <c r="D292" s="221"/>
      <c r="E292" s="259"/>
      <c r="F292" s="216"/>
      <c r="G292" s="217" t="str">
        <f t="shared" si="4"/>
        <v> </v>
      </c>
    </row>
    <row r="293" spans="1:7" ht="12.75">
      <c r="A293" s="236"/>
      <c r="B293" s="257"/>
      <c r="C293" s="220"/>
      <c r="D293" s="221"/>
      <c r="E293" s="259"/>
      <c r="F293" s="216"/>
      <c r="G293" s="217" t="str">
        <f t="shared" si="4"/>
        <v> </v>
      </c>
    </row>
    <row r="294" spans="1:7" ht="12.75">
      <c r="A294" s="236"/>
      <c r="B294" s="257"/>
      <c r="C294" s="220"/>
      <c r="D294" s="221"/>
      <c r="E294" s="259"/>
      <c r="F294" s="216"/>
      <c r="G294" s="217" t="str">
        <f t="shared" si="4"/>
        <v> </v>
      </c>
    </row>
    <row r="295" spans="1:7" ht="12.75">
      <c r="A295" s="236"/>
      <c r="B295" s="257"/>
      <c r="C295" s="220"/>
      <c r="D295" s="221"/>
      <c r="E295" s="259"/>
      <c r="F295" s="216"/>
      <c r="G295" s="217" t="str">
        <f t="shared" si="4"/>
        <v> </v>
      </c>
    </row>
    <row r="296" spans="1:7" ht="12.75">
      <c r="A296" s="236"/>
      <c r="B296" s="257"/>
      <c r="C296" s="220"/>
      <c r="D296" s="221"/>
      <c r="E296" s="259"/>
      <c r="F296" s="216"/>
      <c r="G296" s="217" t="str">
        <f t="shared" si="4"/>
        <v> </v>
      </c>
    </row>
    <row r="297" spans="1:7" ht="12.75">
      <c r="A297" s="236"/>
      <c r="B297" s="257"/>
      <c r="C297" s="220"/>
      <c r="D297" s="221"/>
      <c r="E297" s="259"/>
      <c r="F297" s="216"/>
      <c r="G297" s="217" t="str">
        <f t="shared" si="4"/>
        <v> </v>
      </c>
    </row>
    <row r="298" spans="1:7" ht="12.75">
      <c r="A298" s="236"/>
      <c r="B298" s="257"/>
      <c r="C298" s="220"/>
      <c r="D298" s="221"/>
      <c r="E298" s="259"/>
      <c r="F298" s="216"/>
      <c r="G298" s="217" t="str">
        <f t="shared" si="4"/>
        <v> </v>
      </c>
    </row>
    <row r="299" spans="1:7" ht="12.75">
      <c r="A299" s="236"/>
      <c r="B299" s="257"/>
      <c r="C299" s="220"/>
      <c r="D299" s="221"/>
      <c r="E299" s="259"/>
      <c r="F299" s="216"/>
      <c r="G299" s="217" t="str">
        <f t="shared" si="4"/>
        <v> </v>
      </c>
    </row>
    <row r="300" spans="1:7" ht="12.75">
      <c r="A300" s="236"/>
      <c r="B300" s="257"/>
      <c r="C300" s="220"/>
      <c r="D300" s="221"/>
      <c r="E300" s="259"/>
      <c r="F300" s="216"/>
      <c r="G300" s="217" t="str">
        <f t="shared" si="4"/>
        <v> </v>
      </c>
    </row>
    <row r="301" spans="1:7" ht="12.75">
      <c r="A301" s="236"/>
      <c r="B301" s="257"/>
      <c r="C301" s="220"/>
      <c r="D301" s="221"/>
      <c r="E301" s="259"/>
      <c r="F301" s="216"/>
      <c r="G301" s="217" t="str">
        <f t="shared" si="4"/>
        <v> </v>
      </c>
    </row>
    <row r="302" spans="1:7" ht="12.75">
      <c r="A302" s="236"/>
      <c r="B302" s="257"/>
      <c r="C302" s="220"/>
      <c r="D302" s="221"/>
      <c r="E302" s="259"/>
      <c r="F302" s="216"/>
      <c r="G302" s="217" t="str">
        <f t="shared" si="4"/>
        <v> </v>
      </c>
    </row>
    <row r="303" spans="1:7" ht="12.75">
      <c r="A303" s="236"/>
      <c r="B303" s="257"/>
      <c r="C303" s="220"/>
      <c r="D303" s="221"/>
      <c r="E303" s="259"/>
      <c r="F303" s="216"/>
      <c r="G303" s="217" t="str">
        <f t="shared" si="4"/>
        <v> </v>
      </c>
    </row>
    <row r="304" spans="1:7" ht="12.75">
      <c r="A304" s="236"/>
      <c r="B304" s="257"/>
      <c r="C304" s="220"/>
      <c r="D304" s="221"/>
      <c r="E304" s="259"/>
      <c r="F304" s="216"/>
      <c r="G304" s="217" t="str">
        <f t="shared" si="4"/>
        <v> </v>
      </c>
    </row>
    <row r="305" spans="1:7" ht="12.75">
      <c r="A305" s="236"/>
      <c r="B305" s="257"/>
      <c r="C305" s="220"/>
      <c r="D305" s="221"/>
      <c r="E305" s="259"/>
      <c r="F305" s="216"/>
      <c r="G305" s="217" t="str">
        <f t="shared" si="4"/>
        <v> </v>
      </c>
    </row>
    <row r="306" spans="1:7" ht="12.75">
      <c r="A306" s="236"/>
      <c r="B306" s="257"/>
      <c r="C306" s="220"/>
      <c r="D306" s="221"/>
      <c r="E306" s="259"/>
      <c r="F306" s="216"/>
      <c r="G306" s="217" t="str">
        <f t="shared" si="4"/>
        <v> </v>
      </c>
    </row>
    <row r="307" spans="1:7" ht="12.75">
      <c r="A307" s="236"/>
      <c r="B307" s="257"/>
      <c r="C307" s="220"/>
      <c r="D307" s="221"/>
      <c r="E307" s="259"/>
      <c r="F307" s="216"/>
      <c r="G307" s="217" t="str">
        <f t="shared" si="4"/>
        <v> </v>
      </c>
    </row>
    <row r="308" spans="1:7" ht="12.75">
      <c r="A308" s="236"/>
      <c r="B308" s="257"/>
      <c r="C308" s="220"/>
      <c r="D308" s="221"/>
      <c r="E308" s="259"/>
      <c r="F308" s="216"/>
      <c r="G308" s="217" t="str">
        <f t="shared" si="4"/>
        <v> </v>
      </c>
    </row>
    <row r="309" spans="1:7" ht="12.75">
      <c r="A309" s="236"/>
      <c r="B309" s="257"/>
      <c r="C309" s="220"/>
      <c r="D309" s="221"/>
      <c r="E309" s="259"/>
      <c r="F309" s="216"/>
      <c r="G309" s="217" t="str">
        <f t="shared" si="4"/>
        <v> </v>
      </c>
    </row>
    <row r="310" spans="1:7" ht="12.75">
      <c r="A310" s="236"/>
      <c r="B310" s="257"/>
      <c r="C310" s="220"/>
      <c r="D310" s="221"/>
      <c r="E310" s="259"/>
      <c r="F310" s="216"/>
      <c r="G310" s="217" t="str">
        <f t="shared" si="4"/>
        <v> </v>
      </c>
    </row>
    <row r="311" spans="1:7" ht="12.75">
      <c r="A311" s="236"/>
      <c r="B311" s="257"/>
      <c r="C311" s="220"/>
      <c r="D311" s="221"/>
      <c r="E311" s="259"/>
      <c r="F311" s="216"/>
      <c r="G311" s="217" t="str">
        <f t="shared" si="4"/>
        <v> </v>
      </c>
    </row>
    <row r="312" spans="1:7" ht="12.75">
      <c r="A312" s="236"/>
      <c r="B312" s="257"/>
      <c r="C312" s="220"/>
      <c r="D312" s="221"/>
      <c r="E312" s="259"/>
      <c r="F312" s="216"/>
      <c r="G312" s="217" t="str">
        <f t="shared" si="4"/>
        <v> </v>
      </c>
    </row>
    <row r="313" spans="1:7" ht="12.75">
      <c r="A313" s="236"/>
      <c r="B313" s="257"/>
      <c r="C313" s="220"/>
      <c r="D313" s="221"/>
      <c r="E313" s="259"/>
      <c r="F313" s="216"/>
      <c r="G313" s="217" t="str">
        <f t="shared" si="4"/>
        <v> </v>
      </c>
    </row>
    <row r="314" spans="1:7" ht="12.75">
      <c r="A314" s="236"/>
      <c r="B314" s="257"/>
      <c r="C314" s="220"/>
      <c r="D314" s="221"/>
      <c r="E314" s="259"/>
      <c r="F314" s="216"/>
      <c r="G314" s="217" t="str">
        <f t="shared" si="4"/>
        <v> </v>
      </c>
    </row>
    <row r="315" spans="1:7" ht="12.75">
      <c r="A315" s="236"/>
      <c r="B315" s="257"/>
      <c r="C315" s="220"/>
      <c r="D315" s="221"/>
      <c r="E315" s="259"/>
      <c r="F315" s="216"/>
      <c r="G315" s="217" t="str">
        <f t="shared" si="4"/>
        <v> </v>
      </c>
    </row>
    <row r="316" spans="1:7" ht="12.75">
      <c r="A316" s="236"/>
      <c r="B316" s="257"/>
      <c r="C316" s="220"/>
      <c r="D316" s="221"/>
      <c r="E316" s="259"/>
      <c r="F316" s="216"/>
      <c r="G316" s="217" t="str">
        <f t="shared" si="4"/>
        <v> </v>
      </c>
    </row>
    <row r="317" spans="1:7" ht="12.75">
      <c r="A317" s="236"/>
      <c r="B317" s="257"/>
      <c r="C317" s="220"/>
      <c r="D317" s="221"/>
      <c r="E317" s="259"/>
      <c r="F317" s="216"/>
      <c r="G317" s="217" t="str">
        <f t="shared" si="4"/>
        <v> </v>
      </c>
    </row>
    <row r="318" spans="1:7" ht="12.75">
      <c r="A318" s="236"/>
      <c r="B318" s="257"/>
      <c r="C318" s="220"/>
      <c r="D318" s="221"/>
      <c r="E318" s="259"/>
      <c r="F318" s="216"/>
      <c r="G318" s="217" t="str">
        <f t="shared" si="4"/>
        <v> </v>
      </c>
    </row>
    <row r="319" spans="1:7" ht="12.75">
      <c r="A319" s="236"/>
      <c r="B319" s="257"/>
      <c r="C319" s="220"/>
      <c r="D319" s="221"/>
      <c r="E319" s="259"/>
      <c r="F319" s="216"/>
      <c r="G319" s="217" t="str">
        <f t="shared" si="4"/>
        <v> </v>
      </c>
    </row>
    <row r="320" spans="1:7" ht="12.75">
      <c r="A320" s="236"/>
      <c r="B320" s="257"/>
      <c r="C320" s="220"/>
      <c r="D320" s="221"/>
      <c r="E320" s="259"/>
      <c r="F320" s="216"/>
      <c r="G320" s="217" t="str">
        <f t="shared" si="4"/>
        <v> </v>
      </c>
    </row>
    <row r="321" spans="1:7" ht="12.75">
      <c r="A321" s="236"/>
      <c r="B321" s="257"/>
      <c r="C321" s="220"/>
      <c r="D321" s="221"/>
      <c r="E321" s="259"/>
      <c r="F321" s="216"/>
      <c r="G321" s="217" t="str">
        <f t="shared" si="4"/>
        <v> </v>
      </c>
    </row>
    <row r="322" spans="1:7" ht="12.75">
      <c r="A322" s="236"/>
      <c r="B322" s="257"/>
      <c r="C322" s="220"/>
      <c r="D322" s="221"/>
      <c r="E322" s="259"/>
      <c r="F322" s="216"/>
      <c r="G322" s="217" t="str">
        <f t="shared" si="4"/>
        <v> </v>
      </c>
    </row>
    <row r="323" spans="1:7" ht="12.75">
      <c r="A323" s="236"/>
      <c r="B323" s="257"/>
      <c r="C323" s="220"/>
      <c r="D323" s="221"/>
      <c r="E323" s="259"/>
      <c r="F323" s="216"/>
      <c r="G323" s="217" t="str">
        <f t="shared" si="4"/>
        <v> </v>
      </c>
    </row>
    <row r="324" spans="1:7" ht="12.75">
      <c r="A324" s="236"/>
      <c r="B324" s="257"/>
      <c r="C324" s="220"/>
      <c r="D324" s="221"/>
      <c r="E324" s="259"/>
      <c r="F324" s="216"/>
      <c r="G324" s="217" t="str">
        <f t="shared" si="4"/>
        <v> </v>
      </c>
    </row>
    <row r="325" spans="1:7" ht="12.75">
      <c r="A325" s="236"/>
      <c r="B325" s="257"/>
      <c r="C325" s="220"/>
      <c r="D325" s="221"/>
      <c r="E325" s="259"/>
      <c r="F325" s="216"/>
      <c r="G325" s="217" t="str">
        <f t="shared" si="4"/>
        <v> </v>
      </c>
    </row>
    <row r="326" spans="1:7" ht="12.75">
      <c r="A326" s="236"/>
      <c r="B326" s="257"/>
      <c r="C326" s="220"/>
      <c r="D326" s="221"/>
      <c r="E326" s="259"/>
      <c r="F326" s="216"/>
      <c r="G326" s="217" t="str">
        <f t="shared" si="4"/>
        <v> </v>
      </c>
    </row>
    <row r="327" spans="1:7" ht="12.75">
      <c r="A327" s="236"/>
      <c r="B327" s="257"/>
      <c r="C327" s="220"/>
      <c r="D327" s="221"/>
      <c r="E327" s="259"/>
      <c r="F327" s="216"/>
      <c r="G327" s="217" t="str">
        <f t="shared" si="4"/>
        <v> </v>
      </c>
    </row>
    <row r="328" spans="1:7" ht="12.75">
      <c r="A328" s="236"/>
      <c r="B328" s="257"/>
      <c r="C328" s="220"/>
      <c r="D328" s="221"/>
      <c r="E328" s="259"/>
      <c r="F328" s="216"/>
      <c r="G328" s="217" t="str">
        <f t="shared" si="4"/>
        <v> </v>
      </c>
    </row>
    <row r="329" spans="1:7" ht="12.75">
      <c r="A329" s="236"/>
      <c r="B329" s="257"/>
      <c r="C329" s="220"/>
      <c r="D329" s="221"/>
      <c r="E329" s="259"/>
      <c r="F329" s="216"/>
      <c r="G329" s="217" t="str">
        <f t="shared" si="4"/>
        <v> </v>
      </c>
    </row>
    <row r="330" spans="1:7" ht="12.75">
      <c r="A330" s="236"/>
      <c r="B330" s="257"/>
      <c r="C330" s="220"/>
      <c r="D330" s="221"/>
      <c r="E330" s="259"/>
      <c r="F330" s="216"/>
      <c r="G330" s="217" t="str">
        <f t="shared" si="4"/>
        <v> </v>
      </c>
    </row>
    <row r="331" spans="1:7" ht="12.75">
      <c r="A331" s="236"/>
      <c r="B331" s="257"/>
      <c r="C331" s="220"/>
      <c r="D331" s="221"/>
      <c r="E331" s="259"/>
      <c r="F331" s="216"/>
      <c r="G331" s="217" t="str">
        <f t="shared" si="4"/>
        <v> </v>
      </c>
    </row>
    <row r="332" spans="1:7" ht="12.75">
      <c r="A332" s="236"/>
      <c r="B332" s="257"/>
      <c r="C332" s="220"/>
      <c r="D332" s="221"/>
      <c r="E332" s="259"/>
      <c r="F332" s="216"/>
      <c r="G332" s="217" t="str">
        <f t="shared" si="4"/>
        <v> </v>
      </c>
    </row>
    <row r="333" spans="1:7" ht="12.75">
      <c r="A333" s="236"/>
      <c r="B333" s="257"/>
      <c r="C333" s="220"/>
      <c r="D333" s="221"/>
      <c r="E333" s="259"/>
      <c r="F333" s="216"/>
      <c r="G333" s="217" t="str">
        <f t="shared" si="4"/>
        <v> </v>
      </c>
    </row>
    <row r="334" spans="1:7" ht="12.75">
      <c r="A334" s="236"/>
      <c r="B334" s="257"/>
      <c r="C334" s="220"/>
      <c r="D334" s="221"/>
      <c r="E334" s="259"/>
      <c r="F334" s="216"/>
      <c r="G334" s="217" t="str">
        <f t="shared" si="4"/>
        <v> </v>
      </c>
    </row>
    <row r="335" spans="1:7" ht="12.75">
      <c r="A335" s="236"/>
      <c r="B335" s="257"/>
      <c r="C335" s="220"/>
      <c r="D335" s="221"/>
      <c r="E335" s="259"/>
      <c r="F335" s="216"/>
      <c r="G335" s="217" t="str">
        <f t="shared" si="4"/>
        <v> </v>
      </c>
    </row>
    <row r="336" spans="1:7" ht="12.75">
      <c r="A336" s="236"/>
      <c r="B336" s="257"/>
      <c r="C336" s="220"/>
      <c r="D336" s="221"/>
      <c r="E336" s="259"/>
      <c r="F336" s="216"/>
      <c r="G336" s="217" t="str">
        <f t="shared" si="4"/>
        <v> </v>
      </c>
    </row>
    <row r="337" spans="1:7" ht="12.75">
      <c r="A337" s="236"/>
      <c r="B337" s="257"/>
      <c r="C337" s="220"/>
      <c r="D337" s="221"/>
      <c r="E337" s="259"/>
      <c r="F337" s="216"/>
      <c r="G337" s="217" t="str">
        <f t="shared" si="4"/>
        <v> </v>
      </c>
    </row>
    <row r="338" spans="1:7" ht="12.75">
      <c r="A338" s="236"/>
      <c r="B338" s="257"/>
      <c r="C338" s="220"/>
      <c r="D338" s="221"/>
      <c r="E338" s="259"/>
      <c r="F338" s="216"/>
      <c r="G338" s="217" t="str">
        <f t="shared" si="4"/>
        <v> </v>
      </c>
    </row>
    <row r="339" spans="1:7" ht="12.75">
      <c r="A339" s="236"/>
      <c r="B339" s="257"/>
      <c r="C339" s="220"/>
      <c r="D339" s="221"/>
      <c r="E339" s="259"/>
      <c r="F339" s="216"/>
      <c r="G339" s="217" t="str">
        <f t="shared" si="4"/>
        <v> </v>
      </c>
    </row>
    <row r="340" spans="1:7" ht="12.75">
      <c r="A340" s="236"/>
      <c r="B340" s="257"/>
      <c r="C340" s="220"/>
      <c r="D340" s="221"/>
      <c r="E340" s="259"/>
      <c r="F340" s="216"/>
      <c r="G340" s="217" t="str">
        <f t="shared" si="4"/>
        <v> </v>
      </c>
    </row>
    <row r="341" spans="1:7" ht="12.75">
      <c r="A341" s="236"/>
      <c r="B341" s="257"/>
      <c r="C341" s="220"/>
      <c r="D341" s="221"/>
      <c r="E341" s="259"/>
      <c r="F341" s="216"/>
      <c r="G341" s="217" t="str">
        <f t="shared" si="4"/>
        <v> </v>
      </c>
    </row>
    <row r="342" spans="1:7" ht="12.75">
      <c r="A342" s="236"/>
      <c r="B342" s="257"/>
      <c r="C342" s="220"/>
      <c r="D342" s="221"/>
      <c r="E342" s="259"/>
      <c r="F342" s="216"/>
      <c r="G342" s="217" t="str">
        <f t="shared" si="4"/>
        <v> </v>
      </c>
    </row>
    <row r="343" spans="1:7" ht="12.75">
      <c r="A343" s="236"/>
      <c r="B343" s="257"/>
      <c r="C343" s="220"/>
      <c r="D343" s="221"/>
      <c r="E343" s="259"/>
      <c r="F343" s="216"/>
      <c r="G343" s="217" t="str">
        <f t="shared" si="4"/>
        <v> </v>
      </c>
    </row>
    <row r="344" spans="1:7" ht="12.75">
      <c r="A344" s="236"/>
      <c r="B344" s="257"/>
      <c r="C344" s="220"/>
      <c r="D344" s="221"/>
      <c r="E344" s="259"/>
      <c r="F344" s="216"/>
      <c r="G344" s="217" t="str">
        <f t="shared" si="4"/>
        <v> </v>
      </c>
    </row>
    <row r="345" spans="1:7" ht="12.75">
      <c r="A345" s="236"/>
      <c r="B345" s="257"/>
      <c r="C345" s="220"/>
      <c r="D345" s="221"/>
      <c r="E345" s="259"/>
      <c r="F345" s="216"/>
      <c r="G345" s="217" t="str">
        <f t="shared" si="4"/>
        <v> </v>
      </c>
    </row>
    <row r="346" spans="1:7" ht="12.75">
      <c r="A346" s="236"/>
      <c r="B346" s="257"/>
      <c r="C346" s="220"/>
      <c r="D346" s="221"/>
      <c r="E346" s="259"/>
      <c r="F346" s="216"/>
      <c r="G346" s="217" t="str">
        <f aca="true" t="shared" si="5" ref="G346:G409">IF(AND(D346&gt;0,F346&gt;0),ROUND(D346*F346,0)," ")</f>
        <v> </v>
      </c>
    </row>
    <row r="347" spans="1:7" ht="12.75">
      <c r="A347" s="236"/>
      <c r="B347" s="257"/>
      <c r="C347" s="220"/>
      <c r="D347" s="221"/>
      <c r="E347" s="259"/>
      <c r="F347" s="216"/>
      <c r="G347" s="217" t="str">
        <f t="shared" si="5"/>
        <v> </v>
      </c>
    </row>
    <row r="348" spans="1:7" ht="12.75">
      <c r="A348" s="236"/>
      <c r="B348" s="257"/>
      <c r="C348" s="220"/>
      <c r="D348" s="221"/>
      <c r="E348" s="259"/>
      <c r="F348" s="216"/>
      <c r="G348" s="217" t="str">
        <f t="shared" si="5"/>
        <v> </v>
      </c>
    </row>
    <row r="349" spans="1:7" ht="12.75">
      <c r="A349" s="236"/>
      <c r="B349" s="257"/>
      <c r="C349" s="220"/>
      <c r="D349" s="221"/>
      <c r="E349" s="259"/>
      <c r="F349" s="216"/>
      <c r="G349" s="217" t="str">
        <f t="shared" si="5"/>
        <v> </v>
      </c>
    </row>
    <row r="350" spans="1:7" ht="12.75">
      <c r="A350" s="236"/>
      <c r="B350" s="257"/>
      <c r="C350" s="220"/>
      <c r="D350" s="221"/>
      <c r="E350" s="259"/>
      <c r="F350" s="216"/>
      <c r="G350" s="217" t="str">
        <f t="shared" si="5"/>
        <v> </v>
      </c>
    </row>
    <row r="351" spans="1:7" ht="12.75">
      <c r="A351" s="236"/>
      <c r="B351" s="257"/>
      <c r="C351" s="220"/>
      <c r="D351" s="221"/>
      <c r="E351" s="259"/>
      <c r="F351" s="216"/>
      <c r="G351" s="217" t="str">
        <f t="shared" si="5"/>
        <v> </v>
      </c>
    </row>
    <row r="352" spans="1:7" ht="12.75">
      <c r="A352" s="236"/>
      <c r="B352" s="257"/>
      <c r="C352" s="220"/>
      <c r="D352" s="221"/>
      <c r="E352" s="259"/>
      <c r="F352" s="216"/>
      <c r="G352" s="217" t="str">
        <f t="shared" si="5"/>
        <v> </v>
      </c>
    </row>
    <row r="353" spans="1:7" ht="12.75">
      <c r="A353" s="236"/>
      <c r="B353" s="257"/>
      <c r="C353" s="220"/>
      <c r="D353" s="221"/>
      <c r="E353" s="259"/>
      <c r="F353" s="216"/>
      <c r="G353" s="217" t="str">
        <f t="shared" si="5"/>
        <v> </v>
      </c>
    </row>
    <row r="354" spans="1:7" ht="12.75">
      <c r="A354" s="236"/>
      <c r="B354" s="257"/>
      <c r="C354" s="220"/>
      <c r="D354" s="221"/>
      <c r="E354" s="259"/>
      <c r="F354" s="216"/>
      <c r="G354" s="217" t="str">
        <f t="shared" si="5"/>
        <v> </v>
      </c>
    </row>
    <row r="355" spans="1:7" ht="12.75">
      <c r="A355" s="236"/>
      <c r="B355" s="257"/>
      <c r="C355" s="220"/>
      <c r="D355" s="221"/>
      <c r="E355" s="259"/>
      <c r="F355" s="216"/>
      <c r="G355" s="217" t="str">
        <f t="shared" si="5"/>
        <v> </v>
      </c>
    </row>
    <row r="356" spans="1:7" ht="12.75">
      <c r="A356" s="236"/>
      <c r="B356" s="257"/>
      <c r="C356" s="220"/>
      <c r="D356" s="221"/>
      <c r="E356" s="259"/>
      <c r="F356" s="216"/>
      <c r="G356" s="217" t="str">
        <f t="shared" si="5"/>
        <v> </v>
      </c>
    </row>
    <row r="357" spans="1:7" ht="12.75">
      <c r="A357" s="236"/>
      <c r="B357" s="257"/>
      <c r="C357" s="220"/>
      <c r="D357" s="221"/>
      <c r="E357" s="259"/>
      <c r="F357" s="216"/>
      <c r="G357" s="217" t="str">
        <f t="shared" si="5"/>
        <v> </v>
      </c>
    </row>
    <row r="358" spans="1:7" ht="12.75">
      <c r="A358" s="236"/>
      <c r="B358" s="257"/>
      <c r="C358" s="220"/>
      <c r="D358" s="221"/>
      <c r="E358" s="259"/>
      <c r="F358" s="216"/>
      <c r="G358" s="217" t="str">
        <f t="shared" si="5"/>
        <v> </v>
      </c>
    </row>
    <row r="359" spans="1:7" ht="12.75">
      <c r="A359" s="236"/>
      <c r="B359" s="257"/>
      <c r="C359" s="220"/>
      <c r="D359" s="221"/>
      <c r="E359" s="259"/>
      <c r="F359" s="216"/>
      <c r="G359" s="217" t="str">
        <f t="shared" si="5"/>
        <v> </v>
      </c>
    </row>
    <row r="360" spans="1:7" ht="12.75">
      <c r="A360" s="236"/>
      <c r="B360" s="257"/>
      <c r="C360" s="220"/>
      <c r="D360" s="221"/>
      <c r="E360" s="259"/>
      <c r="F360" s="216"/>
      <c r="G360" s="217" t="str">
        <f t="shared" si="5"/>
        <v> </v>
      </c>
    </row>
    <row r="361" spans="1:7" ht="12.75">
      <c r="A361" s="236"/>
      <c r="B361" s="257"/>
      <c r="C361" s="220"/>
      <c r="D361" s="221"/>
      <c r="E361" s="259"/>
      <c r="F361" s="216"/>
      <c r="G361" s="217" t="str">
        <f t="shared" si="5"/>
        <v> </v>
      </c>
    </row>
    <row r="362" spans="1:7" ht="12.75">
      <c r="A362" s="236"/>
      <c r="B362" s="257"/>
      <c r="C362" s="220"/>
      <c r="D362" s="221"/>
      <c r="E362" s="259"/>
      <c r="F362" s="216"/>
      <c r="G362" s="217" t="str">
        <f t="shared" si="5"/>
        <v> </v>
      </c>
    </row>
    <row r="363" spans="1:7" ht="12.75">
      <c r="A363" s="236"/>
      <c r="B363" s="257"/>
      <c r="C363" s="220"/>
      <c r="D363" s="221"/>
      <c r="E363" s="259"/>
      <c r="F363" s="216"/>
      <c r="G363" s="217" t="str">
        <f t="shared" si="5"/>
        <v> </v>
      </c>
    </row>
    <row r="364" spans="1:7" ht="12.75">
      <c r="A364" s="236"/>
      <c r="B364" s="257"/>
      <c r="C364" s="220"/>
      <c r="D364" s="221"/>
      <c r="E364" s="259"/>
      <c r="F364" s="216"/>
      <c r="G364" s="217" t="str">
        <f t="shared" si="5"/>
        <v> </v>
      </c>
    </row>
    <row r="365" spans="1:7" ht="12.75">
      <c r="A365" s="236"/>
      <c r="B365" s="257"/>
      <c r="C365" s="220"/>
      <c r="D365" s="221"/>
      <c r="E365" s="259"/>
      <c r="F365" s="216"/>
      <c r="G365" s="217" t="str">
        <f t="shared" si="5"/>
        <v> </v>
      </c>
    </row>
    <row r="366" spans="1:7" ht="12.75">
      <c r="A366" s="236"/>
      <c r="B366" s="257"/>
      <c r="C366" s="220"/>
      <c r="D366" s="221"/>
      <c r="E366" s="259"/>
      <c r="F366" s="216"/>
      <c r="G366" s="217" t="str">
        <f t="shared" si="5"/>
        <v> </v>
      </c>
    </row>
    <row r="367" spans="1:7" ht="12.75">
      <c r="A367" s="236"/>
      <c r="B367" s="257"/>
      <c r="C367" s="220"/>
      <c r="D367" s="221"/>
      <c r="E367" s="259"/>
      <c r="F367" s="216"/>
      <c r="G367" s="217" t="str">
        <f t="shared" si="5"/>
        <v> </v>
      </c>
    </row>
    <row r="368" spans="1:7" ht="12.75">
      <c r="A368" s="236"/>
      <c r="B368" s="257"/>
      <c r="C368" s="220"/>
      <c r="D368" s="221"/>
      <c r="E368" s="259"/>
      <c r="F368" s="216"/>
      <c r="G368" s="217" t="str">
        <f t="shared" si="5"/>
        <v> </v>
      </c>
    </row>
    <row r="369" spans="1:7" ht="12.75">
      <c r="A369" s="236"/>
      <c r="B369" s="257"/>
      <c r="C369" s="220"/>
      <c r="D369" s="221"/>
      <c r="E369" s="259"/>
      <c r="F369" s="216"/>
      <c r="G369" s="217" t="str">
        <f t="shared" si="5"/>
        <v> </v>
      </c>
    </row>
    <row r="370" spans="1:7" ht="12.75">
      <c r="A370" s="236"/>
      <c r="B370" s="257"/>
      <c r="C370" s="220"/>
      <c r="D370" s="221"/>
      <c r="E370" s="259"/>
      <c r="F370" s="216"/>
      <c r="G370" s="217" t="str">
        <f t="shared" si="5"/>
        <v> </v>
      </c>
    </row>
    <row r="371" spans="1:7" ht="12.75">
      <c r="A371" s="236"/>
      <c r="B371" s="257"/>
      <c r="C371" s="220"/>
      <c r="D371" s="221"/>
      <c r="E371" s="259"/>
      <c r="F371" s="216"/>
      <c r="G371" s="217" t="str">
        <f t="shared" si="5"/>
        <v> </v>
      </c>
    </row>
    <row r="372" spans="1:7" ht="12.75">
      <c r="A372" s="236"/>
      <c r="B372" s="257"/>
      <c r="C372" s="220"/>
      <c r="D372" s="221"/>
      <c r="E372" s="259"/>
      <c r="F372" s="216"/>
      <c r="G372" s="217" t="str">
        <f t="shared" si="5"/>
        <v> </v>
      </c>
    </row>
    <row r="373" spans="1:7" ht="12.75">
      <c r="A373" s="236"/>
      <c r="B373" s="257"/>
      <c r="C373" s="220"/>
      <c r="D373" s="221"/>
      <c r="E373" s="259"/>
      <c r="F373" s="216"/>
      <c r="G373" s="217" t="str">
        <f t="shared" si="5"/>
        <v> </v>
      </c>
    </row>
    <row r="374" spans="1:7" ht="12.75">
      <c r="A374" s="236"/>
      <c r="B374" s="257"/>
      <c r="C374" s="220"/>
      <c r="D374" s="221"/>
      <c r="E374" s="259"/>
      <c r="F374" s="216"/>
      <c r="G374" s="217" t="str">
        <f t="shared" si="5"/>
        <v> </v>
      </c>
    </row>
    <row r="375" spans="1:7" ht="12.75">
      <c r="A375" s="236"/>
      <c r="B375" s="257"/>
      <c r="C375" s="220"/>
      <c r="D375" s="221"/>
      <c r="E375" s="259"/>
      <c r="F375" s="216"/>
      <c r="G375" s="217" t="str">
        <f t="shared" si="5"/>
        <v> </v>
      </c>
    </row>
    <row r="376" spans="1:7" ht="12.75">
      <c r="A376" s="236"/>
      <c r="B376" s="257"/>
      <c r="C376" s="220"/>
      <c r="D376" s="221"/>
      <c r="E376" s="259"/>
      <c r="F376" s="216"/>
      <c r="G376" s="217" t="str">
        <f t="shared" si="5"/>
        <v> </v>
      </c>
    </row>
    <row r="377" spans="1:7" ht="12.75">
      <c r="A377" s="236"/>
      <c r="B377" s="257"/>
      <c r="C377" s="220"/>
      <c r="D377" s="221"/>
      <c r="E377" s="259"/>
      <c r="F377" s="216"/>
      <c r="G377" s="217" t="str">
        <f t="shared" si="5"/>
        <v> </v>
      </c>
    </row>
    <row r="378" spans="1:7" ht="12.75">
      <c r="A378" s="236"/>
      <c r="B378" s="257"/>
      <c r="C378" s="220"/>
      <c r="D378" s="221"/>
      <c r="E378" s="259"/>
      <c r="F378" s="216"/>
      <c r="G378" s="217" t="str">
        <f t="shared" si="5"/>
        <v> </v>
      </c>
    </row>
    <row r="379" spans="1:7" ht="12.75">
      <c r="A379" s="236"/>
      <c r="B379" s="257"/>
      <c r="C379" s="220"/>
      <c r="D379" s="221"/>
      <c r="E379" s="259"/>
      <c r="F379" s="216"/>
      <c r="G379" s="217" t="str">
        <f t="shared" si="5"/>
        <v> </v>
      </c>
    </row>
    <row r="380" spans="1:7" ht="12.75">
      <c r="A380" s="236"/>
      <c r="B380" s="257"/>
      <c r="C380" s="220"/>
      <c r="D380" s="221"/>
      <c r="E380" s="259"/>
      <c r="F380" s="216"/>
      <c r="G380" s="217" t="str">
        <f t="shared" si="5"/>
        <v> </v>
      </c>
    </row>
    <row r="381" spans="1:7" ht="12.75">
      <c r="A381" s="236"/>
      <c r="B381" s="257"/>
      <c r="C381" s="220"/>
      <c r="D381" s="221"/>
      <c r="E381" s="259"/>
      <c r="F381" s="216"/>
      <c r="G381" s="217" t="str">
        <f t="shared" si="5"/>
        <v> </v>
      </c>
    </row>
    <row r="382" spans="1:7" ht="12.75">
      <c r="A382" s="236"/>
      <c r="B382" s="257"/>
      <c r="C382" s="220"/>
      <c r="D382" s="221"/>
      <c r="E382" s="259"/>
      <c r="F382" s="216"/>
      <c r="G382" s="217" t="str">
        <f t="shared" si="5"/>
        <v> </v>
      </c>
    </row>
    <row r="383" spans="1:7" ht="12.75">
      <c r="A383" s="236"/>
      <c r="B383" s="257"/>
      <c r="C383" s="220"/>
      <c r="D383" s="221"/>
      <c r="E383" s="259"/>
      <c r="F383" s="216"/>
      <c r="G383" s="217" t="str">
        <f t="shared" si="5"/>
        <v> </v>
      </c>
    </row>
    <row r="384" spans="1:7" ht="12.75">
      <c r="A384" s="236"/>
      <c r="B384" s="257"/>
      <c r="C384" s="220"/>
      <c r="D384" s="221"/>
      <c r="E384" s="259"/>
      <c r="F384" s="216"/>
      <c r="G384" s="217" t="str">
        <f t="shared" si="5"/>
        <v> </v>
      </c>
    </row>
    <row r="385" spans="1:7" ht="12.75">
      <c r="A385" s="236"/>
      <c r="B385" s="257"/>
      <c r="C385" s="220"/>
      <c r="D385" s="221"/>
      <c r="E385" s="259"/>
      <c r="F385" s="216"/>
      <c r="G385" s="217" t="str">
        <f t="shared" si="5"/>
        <v> </v>
      </c>
    </row>
    <row r="386" spans="1:7" ht="12.75">
      <c r="A386" s="236"/>
      <c r="B386" s="257"/>
      <c r="C386" s="220"/>
      <c r="D386" s="221"/>
      <c r="E386" s="259"/>
      <c r="F386" s="216"/>
      <c r="G386" s="217" t="str">
        <f t="shared" si="5"/>
        <v> </v>
      </c>
    </row>
    <row r="387" spans="1:7" ht="12.75">
      <c r="A387" s="236"/>
      <c r="B387" s="257"/>
      <c r="C387" s="220"/>
      <c r="D387" s="221"/>
      <c r="E387" s="259"/>
      <c r="F387" s="216"/>
      <c r="G387" s="217" t="str">
        <f t="shared" si="5"/>
        <v> </v>
      </c>
    </row>
    <row r="388" spans="1:7" ht="12.75">
      <c r="A388" s="236"/>
      <c r="B388" s="257"/>
      <c r="C388" s="220"/>
      <c r="D388" s="221"/>
      <c r="E388" s="259"/>
      <c r="F388" s="216"/>
      <c r="G388" s="217" t="str">
        <f t="shared" si="5"/>
        <v> </v>
      </c>
    </row>
    <row r="389" spans="1:7" ht="12.75">
      <c r="A389" s="236"/>
      <c r="B389" s="257"/>
      <c r="C389" s="220"/>
      <c r="D389" s="221"/>
      <c r="E389" s="259"/>
      <c r="F389" s="216"/>
      <c r="G389" s="217" t="str">
        <f t="shared" si="5"/>
        <v> </v>
      </c>
    </row>
    <row r="390" spans="1:7" ht="12.75">
      <c r="A390" s="236"/>
      <c r="B390" s="257"/>
      <c r="C390" s="220"/>
      <c r="D390" s="221"/>
      <c r="E390" s="259"/>
      <c r="F390" s="216"/>
      <c r="G390" s="217" t="str">
        <f t="shared" si="5"/>
        <v> </v>
      </c>
    </row>
    <row r="391" spans="1:7" ht="12.75">
      <c r="A391" s="236"/>
      <c r="B391" s="257"/>
      <c r="C391" s="220"/>
      <c r="D391" s="221"/>
      <c r="E391" s="259"/>
      <c r="F391" s="216"/>
      <c r="G391" s="217" t="str">
        <f t="shared" si="5"/>
        <v> </v>
      </c>
    </row>
    <row r="392" spans="1:7" ht="12.75">
      <c r="A392" s="236"/>
      <c r="B392" s="257"/>
      <c r="C392" s="220"/>
      <c r="D392" s="221"/>
      <c r="E392" s="259"/>
      <c r="F392" s="216"/>
      <c r="G392" s="217" t="str">
        <f t="shared" si="5"/>
        <v> </v>
      </c>
    </row>
    <row r="393" spans="1:7" ht="12.75">
      <c r="A393" s="236"/>
      <c r="B393" s="257"/>
      <c r="C393" s="220"/>
      <c r="D393" s="221"/>
      <c r="E393" s="259"/>
      <c r="F393" s="216"/>
      <c r="G393" s="217" t="str">
        <f t="shared" si="5"/>
        <v> </v>
      </c>
    </row>
    <row r="394" spans="1:7" ht="12.75">
      <c r="A394" s="236"/>
      <c r="B394" s="257"/>
      <c r="C394" s="220"/>
      <c r="D394" s="221"/>
      <c r="E394" s="259"/>
      <c r="F394" s="216"/>
      <c r="G394" s="217" t="str">
        <f t="shared" si="5"/>
        <v> </v>
      </c>
    </row>
    <row r="395" spans="1:7" ht="12.75">
      <c r="A395" s="236"/>
      <c r="B395" s="257"/>
      <c r="C395" s="220"/>
      <c r="D395" s="221"/>
      <c r="E395" s="259"/>
      <c r="F395" s="216"/>
      <c r="G395" s="217" t="str">
        <f t="shared" si="5"/>
        <v> </v>
      </c>
    </row>
    <row r="396" spans="1:7" ht="12.75">
      <c r="A396" s="236"/>
      <c r="B396" s="257"/>
      <c r="C396" s="220"/>
      <c r="D396" s="221"/>
      <c r="E396" s="259"/>
      <c r="F396" s="216"/>
      <c r="G396" s="217" t="str">
        <f t="shared" si="5"/>
        <v> </v>
      </c>
    </row>
    <row r="397" spans="1:7" ht="12.75">
      <c r="A397" s="236"/>
      <c r="B397" s="257"/>
      <c r="C397" s="220"/>
      <c r="D397" s="221"/>
      <c r="E397" s="259"/>
      <c r="F397" s="216"/>
      <c r="G397" s="217" t="str">
        <f t="shared" si="5"/>
        <v> </v>
      </c>
    </row>
    <row r="398" spans="1:7" ht="12.75">
      <c r="A398" s="236"/>
      <c r="B398" s="257"/>
      <c r="C398" s="220"/>
      <c r="D398" s="221"/>
      <c r="E398" s="259"/>
      <c r="F398" s="216"/>
      <c r="G398" s="217" t="str">
        <f t="shared" si="5"/>
        <v> </v>
      </c>
    </row>
    <row r="399" spans="1:7" ht="12.75">
      <c r="A399" s="236"/>
      <c r="B399" s="257"/>
      <c r="C399" s="220"/>
      <c r="D399" s="221"/>
      <c r="E399" s="259"/>
      <c r="F399" s="216"/>
      <c r="G399" s="217" t="str">
        <f t="shared" si="5"/>
        <v> </v>
      </c>
    </row>
    <row r="400" spans="1:7" ht="12.75">
      <c r="A400" s="236"/>
      <c r="B400" s="257"/>
      <c r="C400" s="220"/>
      <c r="D400" s="221"/>
      <c r="E400" s="259"/>
      <c r="F400" s="216"/>
      <c r="G400" s="217" t="str">
        <f t="shared" si="5"/>
        <v> </v>
      </c>
    </row>
    <row r="401" spans="1:7" ht="12.75">
      <c r="A401" s="236"/>
      <c r="B401" s="257"/>
      <c r="C401" s="220"/>
      <c r="D401" s="221"/>
      <c r="E401" s="259"/>
      <c r="F401" s="216"/>
      <c r="G401" s="217" t="str">
        <f t="shared" si="5"/>
        <v> </v>
      </c>
    </row>
    <row r="402" spans="1:7" ht="12.75">
      <c r="A402" s="236"/>
      <c r="B402" s="257"/>
      <c r="C402" s="220"/>
      <c r="D402" s="221"/>
      <c r="E402" s="259"/>
      <c r="F402" s="216"/>
      <c r="G402" s="217" t="str">
        <f t="shared" si="5"/>
        <v> </v>
      </c>
    </row>
    <row r="403" spans="1:7" ht="12.75">
      <c r="A403" s="236"/>
      <c r="B403" s="257"/>
      <c r="C403" s="220"/>
      <c r="D403" s="221"/>
      <c r="E403" s="259"/>
      <c r="F403" s="216"/>
      <c r="G403" s="217" t="str">
        <f t="shared" si="5"/>
        <v> </v>
      </c>
    </row>
    <row r="404" spans="1:7" ht="12.75">
      <c r="A404" s="236"/>
      <c r="B404" s="257"/>
      <c r="C404" s="220"/>
      <c r="D404" s="221"/>
      <c r="E404" s="259"/>
      <c r="F404" s="216"/>
      <c r="G404" s="217" t="str">
        <f t="shared" si="5"/>
        <v> </v>
      </c>
    </row>
    <row r="405" spans="1:7" ht="12.75">
      <c r="A405" s="236"/>
      <c r="B405" s="257"/>
      <c r="C405" s="220"/>
      <c r="D405" s="221"/>
      <c r="E405" s="259"/>
      <c r="F405" s="216"/>
      <c r="G405" s="217" t="str">
        <f t="shared" si="5"/>
        <v> </v>
      </c>
    </row>
    <row r="406" spans="1:7" ht="12.75">
      <c r="A406" s="236"/>
      <c r="B406" s="257"/>
      <c r="C406" s="220"/>
      <c r="D406" s="221"/>
      <c r="E406" s="259"/>
      <c r="F406" s="216"/>
      <c r="G406" s="217" t="str">
        <f t="shared" si="5"/>
        <v> </v>
      </c>
    </row>
    <row r="407" spans="1:7" ht="12.75">
      <c r="A407" s="236"/>
      <c r="B407" s="257"/>
      <c r="C407" s="220"/>
      <c r="D407" s="221"/>
      <c r="E407" s="259"/>
      <c r="F407" s="216"/>
      <c r="G407" s="217" t="str">
        <f t="shared" si="5"/>
        <v> </v>
      </c>
    </row>
    <row r="408" spans="1:7" ht="12.75">
      <c r="A408" s="236"/>
      <c r="B408" s="257"/>
      <c r="C408" s="220"/>
      <c r="D408" s="221"/>
      <c r="E408" s="259"/>
      <c r="F408" s="216"/>
      <c r="G408" s="217" t="str">
        <f t="shared" si="5"/>
        <v> </v>
      </c>
    </row>
    <row r="409" spans="1:7" ht="12.75">
      <c r="A409" s="236"/>
      <c r="B409" s="257"/>
      <c r="C409" s="220"/>
      <c r="D409" s="221"/>
      <c r="E409" s="259"/>
      <c r="F409" s="216"/>
      <c r="G409" s="217" t="str">
        <f t="shared" si="5"/>
        <v> </v>
      </c>
    </row>
    <row r="410" spans="1:7" ht="12.75">
      <c r="A410" s="236"/>
      <c r="B410" s="257"/>
      <c r="C410" s="220"/>
      <c r="D410" s="221"/>
      <c r="E410" s="259"/>
      <c r="F410" s="216"/>
      <c r="G410" s="217" t="str">
        <f aca="true" t="shared" si="6" ref="G410:G473">IF(AND(D410&gt;0,F410&gt;0),ROUND(D410*F410,0)," ")</f>
        <v> </v>
      </c>
    </row>
    <row r="411" spans="1:7" ht="12.75">
      <c r="A411" s="236"/>
      <c r="B411" s="257"/>
      <c r="C411" s="220"/>
      <c r="D411" s="221"/>
      <c r="E411" s="259"/>
      <c r="F411" s="216"/>
      <c r="G411" s="217" t="str">
        <f t="shared" si="6"/>
        <v> </v>
      </c>
    </row>
    <row r="412" spans="1:7" ht="12.75">
      <c r="A412" s="236"/>
      <c r="B412" s="257"/>
      <c r="C412" s="220"/>
      <c r="D412" s="221"/>
      <c r="E412" s="259"/>
      <c r="F412" s="216"/>
      <c r="G412" s="217" t="str">
        <f t="shared" si="6"/>
        <v> </v>
      </c>
    </row>
    <row r="413" spans="1:7" ht="12.75">
      <c r="A413" s="236"/>
      <c r="B413" s="257"/>
      <c r="C413" s="220"/>
      <c r="D413" s="221"/>
      <c r="E413" s="259"/>
      <c r="F413" s="216"/>
      <c r="G413" s="217" t="str">
        <f t="shared" si="6"/>
        <v> </v>
      </c>
    </row>
    <row r="414" spans="1:7" ht="12.75">
      <c r="A414" s="236"/>
      <c r="B414" s="257"/>
      <c r="C414" s="220"/>
      <c r="D414" s="221"/>
      <c r="E414" s="259"/>
      <c r="F414" s="216"/>
      <c r="G414" s="217" t="str">
        <f t="shared" si="6"/>
        <v> </v>
      </c>
    </row>
    <row r="415" spans="1:7" ht="12.75">
      <c r="A415" s="236"/>
      <c r="B415" s="257"/>
      <c r="C415" s="220"/>
      <c r="D415" s="221"/>
      <c r="E415" s="259"/>
      <c r="F415" s="216"/>
      <c r="G415" s="217" t="str">
        <f t="shared" si="6"/>
        <v> </v>
      </c>
    </row>
    <row r="416" spans="1:7" ht="12.75">
      <c r="A416" s="236"/>
      <c r="B416" s="257"/>
      <c r="C416" s="220"/>
      <c r="D416" s="221"/>
      <c r="E416" s="259"/>
      <c r="F416" s="216"/>
      <c r="G416" s="217" t="str">
        <f t="shared" si="6"/>
        <v> </v>
      </c>
    </row>
    <row r="417" spans="1:7" ht="12.75">
      <c r="A417" s="236"/>
      <c r="B417" s="257"/>
      <c r="C417" s="220"/>
      <c r="D417" s="221"/>
      <c r="E417" s="259"/>
      <c r="F417" s="216"/>
      <c r="G417" s="217" t="str">
        <f t="shared" si="6"/>
        <v> </v>
      </c>
    </row>
    <row r="418" spans="1:7" ht="12.75">
      <c r="A418" s="236"/>
      <c r="B418" s="257"/>
      <c r="C418" s="220"/>
      <c r="D418" s="221"/>
      <c r="E418" s="259"/>
      <c r="F418" s="216"/>
      <c r="G418" s="217" t="str">
        <f t="shared" si="6"/>
        <v> </v>
      </c>
    </row>
    <row r="419" spans="1:7" ht="12.75">
      <c r="A419" s="236"/>
      <c r="B419" s="257"/>
      <c r="C419" s="220"/>
      <c r="D419" s="221"/>
      <c r="E419" s="259"/>
      <c r="F419" s="216"/>
      <c r="G419" s="217" t="str">
        <f t="shared" si="6"/>
        <v> </v>
      </c>
    </row>
    <row r="420" spans="1:7" ht="12.75">
      <c r="A420" s="236"/>
      <c r="B420" s="257"/>
      <c r="C420" s="220"/>
      <c r="D420" s="221"/>
      <c r="E420" s="259"/>
      <c r="F420" s="216"/>
      <c r="G420" s="217" t="str">
        <f t="shared" si="6"/>
        <v> </v>
      </c>
    </row>
    <row r="421" spans="1:7" ht="12.75">
      <c r="A421" s="236"/>
      <c r="B421" s="257"/>
      <c r="C421" s="220"/>
      <c r="D421" s="221"/>
      <c r="E421" s="259"/>
      <c r="F421" s="216"/>
      <c r="G421" s="217" t="str">
        <f t="shared" si="6"/>
        <v> </v>
      </c>
    </row>
    <row r="422" spans="1:7" ht="12.75">
      <c r="A422" s="236"/>
      <c r="B422" s="257"/>
      <c r="C422" s="220"/>
      <c r="D422" s="221"/>
      <c r="E422" s="259"/>
      <c r="F422" s="216"/>
      <c r="G422" s="217" t="str">
        <f t="shared" si="6"/>
        <v> </v>
      </c>
    </row>
    <row r="423" spans="1:7" ht="12.75">
      <c r="A423" s="236"/>
      <c r="B423" s="257"/>
      <c r="C423" s="220"/>
      <c r="D423" s="221"/>
      <c r="E423" s="259"/>
      <c r="F423" s="216"/>
      <c r="G423" s="217" t="str">
        <f t="shared" si="6"/>
        <v> </v>
      </c>
    </row>
    <row r="424" spans="1:7" ht="12.75">
      <c r="A424" s="236"/>
      <c r="B424" s="257"/>
      <c r="C424" s="220"/>
      <c r="D424" s="221"/>
      <c r="E424" s="259"/>
      <c r="F424" s="216"/>
      <c r="G424" s="217" t="str">
        <f t="shared" si="6"/>
        <v> </v>
      </c>
    </row>
    <row r="425" spans="1:7" ht="12.75">
      <c r="A425" s="236"/>
      <c r="B425" s="257"/>
      <c r="C425" s="220"/>
      <c r="D425" s="221"/>
      <c r="E425" s="259"/>
      <c r="F425" s="216"/>
      <c r="G425" s="217" t="str">
        <f t="shared" si="6"/>
        <v> </v>
      </c>
    </row>
    <row r="426" spans="1:7" ht="12.75">
      <c r="A426" s="236"/>
      <c r="B426" s="257"/>
      <c r="C426" s="220"/>
      <c r="D426" s="221"/>
      <c r="E426" s="259"/>
      <c r="F426" s="216"/>
      <c r="G426" s="217" t="str">
        <f t="shared" si="6"/>
        <v> </v>
      </c>
    </row>
    <row r="427" spans="1:7" ht="12.75">
      <c r="A427" s="236"/>
      <c r="B427" s="257"/>
      <c r="C427" s="220"/>
      <c r="D427" s="221"/>
      <c r="E427" s="259"/>
      <c r="F427" s="216"/>
      <c r="G427" s="217" t="str">
        <f t="shared" si="6"/>
        <v> </v>
      </c>
    </row>
    <row r="428" spans="1:7" ht="12.75">
      <c r="A428" s="236"/>
      <c r="B428" s="257"/>
      <c r="C428" s="220"/>
      <c r="D428" s="221"/>
      <c r="E428" s="259"/>
      <c r="F428" s="216"/>
      <c r="G428" s="217" t="str">
        <f t="shared" si="6"/>
        <v> </v>
      </c>
    </row>
    <row r="429" spans="1:7" ht="12.75">
      <c r="A429" s="236"/>
      <c r="B429" s="257"/>
      <c r="C429" s="220"/>
      <c r="D429" s="221"/>
      <c r="E429" s="259"/>
      <c r="F429" s="216"/>
      <c r="G429" s="217" t="str">
        <f t="shared" si="6"/>
        <v> </v>
      </c>
    </row>
    <row r="430" spans="1:7" ht="12.75">
      <c r="A430" s="236"/>
      <c r="B430" s="257"/>
      <c r="C430" s="220"/>
      <c r="D430" s="221"/>
      <c r="E430" s="259"/>
      <c r="F430" s="216"/>
      <c r="G430" s="217" t="str">
        <f t="shared" si="6"/>
        <v> </v>
      </c>
    </row>
    <row r="431" spans="1:7" ht="12.75">
      <c r="A431" s="236"/>
      <c r="B431" s="257"/>
      <c r="C431" s="220"/>
      <c r="D431" s="221"/>
      <c r="E431" s="259"/>
      <c r="F431" s="216"/>
      <c r="G431" s="217" t="str">
        <f t="shared" si="6"/>
        <v> </v>
      </c>
    </row>
    <row r="432" spans="1:7" ht="12.75">
      <c r="A432" s="236"/>
      <c r="B432" s="257"/>
      <c r="C432" s="220"/>
      <c r="D432" s="221"/>
      <c r="E432" s="259"/>
      <c r="F432" s="216"/>
      <c r="G432" s="217" t="str">
        <f t="shared" si="6"/>
        <v> </v>
      </c>
    </row>
    <row r="433" spans="1:7" ht="12.75">
      <c r="A433" s="236"/>
      <c r="B433" s="257"/>
      <c r="C433" s="220"/>
      <c r="D433" s="221"/>
      <c r="E433" s="259"/>
      <c r="F433" s="216"/>
      <c r="G433" s="217" t="str">
        <f t="shared" si="6"/>
        <v> </v>
      </c>
    </row>
    <row r="434" spans="1:7" ht="12.75">
      <c r="A434" s="236"/>
      <c r="B434" s="257"/>
      <c r="C434" s="220"/>
      <c r="D434" s="221"/>
      <c r="E434" s="259"/>
      <c r="F434" s="216"/>
      <c r="G434" s="217" t="str">
        <f t="shared" si="6"/>
        <v> </v>
      </c>
    </row>
    <row r="435" spans="1:7" ht="12.75">
      <c r="A435" s="236"/>
      <c r="B435" s="257"/>
      <c r="C435" s="220"/>
      <c r="D435" s="221"/>
      <c r="E435" s="259"/>
      <c r="F435" s="216"/>
      <c r="G435" s="217" t="str">
        <f t="shared" si="6"/>
        <v> </v>
      </c>
    </row>
    <row r="436" spans="1:7" ht="12.75">
      <c r="A436" s="236"/>
      <c r="B436" s="257"/>
      <c r="C436" s="220"/>
      <c r="D436" s="221"/>
      <c r="E436" s="259"/>
      <c r="F436" s="216"/>
      <c r="G436" s="217" t="str">
        <f t="shared" si="6"/>
        <v> </v>
      </c>
    </row>
    <row r="437" spans="1:7" ht="12.75">
      <c r="A437" s="236"/>
      <c r="B437" s="257"/>
      <c r="C437" s="220"/>
      <c r="D437" s="221"/>
      <c r="E437" s="259"/>
      <c r="F437" s="216"/>
      <c r="G437" s="217" t="str">
        <f t="shared" si="6"/>
        <v> </v>
      </c>
    </row>
    <row r="438" spans="1:7" ht="12.75">
      <c r="A438" s="236"/>
      <c r="B438" s="257"/>
      <c r="C438" s="220"/>
      <c r="D438" s="221"/>
      <c r="E438" s="259"/>
      <c r="F438" s="216"/>
      <c r="G438" s="217" t="str">
        <f t="shared" si="6"/>
        <v> </v>
      </c>
    </row>
    <row r="439" spans="1:7" ht="12.75">
      <c r="A439" s="236"/>
      <c r="B439" s="257"/>
      <c r="C439" s="220"/>
      <c r="D439" s="221"/>
      <c r="E439" s="259"/>
      <c r="F439" s="216"/>
      <c r="G439" s="217" t="str">
        <f t="shared" si="6"/>
        <v> </v>
      </c>
    </row>
    <row r="440" spans="1:7" ht="12.75">
      <c r="A440" s="236"/>
      <c r="B440" s="257"/>
      <c r="C440" s="220"/>
      <c r="D440" s="221"/>
      <c r="E440" s="259"/>
      <c r="F440" s="216"/>
      <c r="G440" s="217" t="str">
        <f t="shared" si="6"/>
        <v> </v>
      </c>
    </row>
    <row r="441" spans="1:7" ht="12.75">
      <c r="A441" s="236"/>
      <c r="B441" s="257"/>
      <c r="C441" s="220"/>
      <c r="D441" s="221"/>
      <c r="E441" s="259"/>
      <c r="F441" s="216"/>
      <c r="G441" s="217" t="str">
        <f t="shared" si="6"/>
        <v> </v>
      </c>
    </row>
    <row r="442" spans="1:7" ht="12.75">
      <c r="A442" s="236"/>
      <c r="B442" s="257"/>
      <c r="C442" s="220"/>
      <c r="D442" s="221"/>
      <c r="E442" s="259"/>
      <c r="F442" s="216"/>
      <c r="G442" s="217" t="str">
        <f t="shared" si="6"/>
        <v> </v>
      </c>
    </row>
    <row r="443" spans="1:7" ht="12.75">
      <c r="A443" s="236"/>
      <c r="B443" s="257"/>
      <c r="C443" s="220"/>
      <c r="D443" s="221"/>
      <c r="E443" s="259"/>
      <c r="F443" s="216"/>
      <c r="G443" s="217" t="str">
        <f t="shared" si="6"/>
        <v> </v>
      </c>
    </row>
    <row r="444" spans="1:7" ht="12.75">
      <c r="A444" s="236"/>
      <c r="B444" s="257"/>
      <c r="C444" s="220"/>
      <c r="D444" s="221"/>
      <c r="E444" s="259"/>
      <c r="F444" s="216"/>
      <c r="G444" s="217" t="str">
        <f t="shared" si="6"/>
        <v> </v>
      </c>
    </row>
    <row r="445" spans="1:7" ht="12.75">
      <c r="A445" s="236"/>
      <c r="B445" s="257"/>
      <c r="C445" s="220"/>
      <c r="D445" s="221"/>
      <c r="E445" s="259"/>
      <c r="F445" s="216"/>
      <c r="G445" s="217" t="str">
        <f t="shared" si="6"/>
        <v> </v>
      </c>
    </row>
    <row r="446" spans="1:7" ht="12.75">
      <c r="A446" s="236"/>
      <c r="B446" s="257"/>
      <c r="C446" s="220"/>
      <c r="D446" s="221"/>
      <c r="E446" s="259"/>
      <c r="F446" s="216"/>
      <c r="G446" s="217" t="str">
        <f t="shared" si="6"/>
        <v> </v>
      </c>
    </row>
    <row r="447" spans="1:7" ht="12.75">
      <c r="A447" s="236"/>
      <c r="B447" s="257"/>
      <c r="C447" s="220"/>
      <c r="D447" s="221"/>
      <c r="E447" s="259"/>
      <c r="F447" s="216"/>
      <c r="G447" s="217" t="str">
        <f t="shared" si="6"/>
        <v> </v>
      </c>
    </row>
    <row r="448" spans="1:7" ht="12.75">
      <c r="A448" s="236"/>
      <c r="B448" s="257"/>
      <c r="C448" s="220"/>
      <c r="D448" s="221"/>
      <c r="E448" s="259"/>
      <c r="F448" s="216"/>
      <c r="G448" s="217" t="str">
        <f t="shared" si="6"/>
        <v> </v>
      </c>
    </row>
    <row r="449" spans="1:7" ht="12.75">
      <c r="A449" s="236"/>
      <c r="B449" s="257"/>
      <c r="C449" s="220"/>
      <c r="D449" s="221"/>
      <c r="E449" s="259"/>
      <c r="F449" s="216"/>
      <c r="G449" s="217" t="str">
        <f t="shared" si="6"/>
        <v> </v>
      </c>
    </row>
    <row r="450" spans="1:7" ht="12.75">
      <c r="A450" s="236"/>
      <c r="B450" s="257"/>
      <c r="C450" s="220"/>
      <c r="D450" s="221"/>
      <c r="E450" s="259"/>
      <c r="F450" s="216"/>
      <c r="G450" s="217" t="str">
        <f t="shared" si="6"/>
        <v> </v>
      </c>
    </row>
    <row r="451" spans="1:7" ht="12.75">
      <c r="A451" s="236"/>
      <c r="B451" s="257"/>
      <c r="C451" s="220"/>
      <c r="D451" s="221"/>
      <c r="E451" s="259"/>
      <c r="F451" s="216"/>
      <c r="G451" s="217" t="str">
        <f t="shared" si="6"/>
        <v> </v>
      </c>
    </row>
    <row r="452" spans="1:7" ht="12.75">
      <c r="A452" s="236"/>
      <c r="B452" s="257"/>
      <c r="C452" s="220"/>
      <c r="D452" s="221"/>
      <c r="E452" s="259"/>
      <c r="F452" s="216"/>
      <c r="G452" s="217" t="str">
        <f t="shared" si="6"/>
        <v> </v>
      </c>
    </row>
    <row r="453" spans="1:7" ht="12.75">
      <c r="A453" s="236"/>
      <c r="B453" s="257"/>
      <c r="C453" s="220"/>
      <c r="D453" s="221"/>
      <c r="E453" s="259"/>
      <c r="F453" s="216"/>
      <c r="G453" s="217" t="str">
        <f t="shared" si="6"/>
        <v> </v>
      </c>
    </row>
    <row r="454" spans="1:7" ht="12.75">
      <c r="A454" s="236"/>
      <c r="B454" s="257"/>
      <c r="C454" s="220"/>
      <c r="D454" s="221"/>
      <c r="E454" s="259"/>
      <c r="F454" s="216"/>
      <c r="G454" s="217" t="str">
        <f t="shared" si="6"/>
        <v> </v>
      </c>
    </row>
    <row r="455" spans="1:7" ht="12.75">
      <c r="A455" s="236"/>
      <c r="B455" s="257"/>
      <c r="C455" s="220"/>
      <c r="D455" s="221"/>
      <c r="E455" s="259"/>
      <c r="F455" s="216"/>
      <c r="G455" s="217" t="str">
        <f t="shared" si="6"/>
        <v> </v>
      </c>
    </row>
    <row r="456" spans="1:7" ht="12.75">
      <c r="A456" s="236"/>
      <c r="B456" s="257"/>
      <c r="C456" s="220"/>
      <c r="D456" s="221"/>
      <c r="E456" s="259"/>
      <c r="F456" s="216"/>
      <c r="G456" s="217" t="str">
        <f t="shared" si="6"/>
        <v> </v>
      </c>
    </row>
    <row r="457" spans="1:7" ht="12.75">
      <c r="A457" s="236"/>
      <c r="B457" s="257"/>
      <c r="C457" s="220"/>
      <c r="D457" s="221"/>
      <c r="E457" s="259"/>
      <c r="F457" s="216"/>
      <c r="G457" s="217" t="str">
        <f t="shared" si="6"/>
        <v> </v>
      </c>
    </row>
    <row r="458" spans="1:7" ht="12.75">
      <c r="A458" s="236"/>
      <c r="B458" s="257"/>
      <c r="C458" s="220"/>
      <c r="D458" s="221"/>
      <c r="E458" s="259"/>
      <c r="F458" s="216"/>
      <c r="G458" s="217" t="str">
        <f t="shared" si="6"/>
        <v> </v>
      </c>
    </row>
    <row r="459" spans="1:7" ht="12.75">
      <c r="A459" s="236"/>
      <c r="B459" s="257"/>
      <c r="C459" s="220"/>
      <c r="D459" s="221"/>
      <c r="E459" s="259"/>
      <c r="F459" s="216"/>
      <c r="G459" s="217" t="str">
        <f t="shared" si="6"/>
        <v> </v>
      </c>
    </row>
    <row r="460" spans="1:7" ht="12.75">
      <c r="A460" s="236"/>
      <c r="B460" s="257"/>
      <c r="C460" s="220"/>
      <c r="D460" s="221"/>
      <c r="E460" s="259"/>
      <c r="F460" s="216"/>
      <c r="G460" s="217" t="str">
        <f t="shared" si="6"/>
        <v> </v>
      </c>
    </row>
    <row r="461" spans="1:7" ht="12.75">
      <c r="A461" s="236"/>
      <c r="B461" s="257"/>
      <c r="C461" s="220"/>
      <c r="D461" s="221"/>
      <c r="E461" s="259"/>
      <c r="F461" s="216"/>
      <c r="G461" s="217" t="str">
        <f t="shared" si="6"/>
        <v> </v>
      </c>
    </row>
    <row r="462" spans="1:7" ht="12.75">
      <c r="A462" s="236"/>
      <c r="B462" s="257"/>
      <c r="C462" s="220"/>
      <c r="D462" s="221"/>
      <c r="E462" s="259"/>
      <c r="F462" s="216"/>
      <c r="G462" s="217" t="str">
        <f t="shared" si="6"/>
        <v> </v>
      </c>
    </row>
    <row r="463" spans="1:7" ht="12.75">
      <c r="A463" s="236"/>
      <c r="B463" s="257"/>
      <c r="C463" s="220"/>
      <c r="D463" s="221"/>
      <c r="E463" s="259"/>
      <c r="F463" s="216"/>
      <c r="G463" s="217" t="str">
        <f t="shared" si="6"/>
        <v> </v>
      </c>
    </row>
    <row r="464" spans="1:7" ht="12.75">
      <c r="A464" s="236"/>
      <c r="B464" s="257"/>
      <c r="C464" s="220"/>
      <c r="D464" s="221"/>
      <c r="E464" s="259"/>
      <c r="F464" s="216"/>
      <c r="G464" s="217" t="str">
        <f t="shared" si="6"/>
        <v> </v>
      </c>
    </row>
    <row r="465" spans="1:7" ht="12.75">
      <c r="A465" s="236"/>
      <c r="B465" s="257"/>
      <c r="C465" s="220"/>
      <c r="D465" s="221"/>
      <c r="E465" s="259"/>
      <c r="F465" s="216"/>
      <c r="G465" s="217" t="str">
        <f t="shared" si="6"/>
        <v> </v>
      </c>
    </row>
    <row r="466" spans="1:7" ht="12.75">
      <c r="A466" s="236"/>
      <c r="B466" s="257"/>
      <c r="C466" s="220"/>
      <c r="D466" s="221"/>
      <c r="E466" s="259"/>
      <c r="F466" s="216"/>
      <c r="G466" s="217" t="str">
        <f t="shared" si="6"/>
        <v> </v>
      </c>
    </row>
    <row r="467" spans="1:7" ht="12.75">
      <c r="A467" s="236"/>
      <c r="B467" s="257"/>
      <c r="C467" s="220"/>
      <c r="D467" s="221"/>
      <c r="E467" s="259"/>
      <c r="F467" s="216"/>
      <c r="G467" s="217" t="str">
        <f t="shared" si="6"/>
        <v> </v>
      </c>
    </row>
    <row r="468" spans="1:7" ht="12.75">
      <c r="A468" s="236"/>
      <c r="B468" s="257"/>
      <c r="C468" s="220"/>
      <c r="D468" s="221"/>
      <c r="E468" s="259"/>
      <c r="F468" s="216"/>
      <c r="G468" s="217" t="str">
        <f t="shared" si="6"/>
        <v> </v>
      </c>
    </row>
    <row r="469" spans="1:7" ht="12.75">
      <c r="A469" s="236"/>
      <c r="B469" s="257"/>
      <c r="C469" s="220"/>
      <c r="D469" s="221"/>
      <c r="E469" s="259"/>
      <c r="F469" s="216"/>
      <c r="G469" s="217" t="str">
        <f t="shared" si="6"/>
        <v> </v>
      </c>
    </row>
    <row r="470" spans="1:7" ht="12.75">
      <c r="A470" s="236"/>
      <c r="B470" s="257"/>
      <c r="C470" s="220"/>
      <c r="D470" s="221"/>
      <c r="E470" s="259"/>
      <c r="F470" s="216"/>
      <c r="G470" s="217" t="str">
        <f t="shared" si="6"/>
        <v> </v>
      </c>
    </row>
    <row r="471" spans="1:7" ht="12.75">
      <c r="A471" s="236"/>
      <c r="B471" s="257"/>
      <c r="C471" s="220"/>
      <c r="D471" s="221"/>
      <c r="E471" s="259"/>
      <c r="F471" s="216"/>
      <c r="G471" s="217" t="str">
        <f t="shared" si="6"/>
        <v> </v>
      </c>
    </row>
    <row r="472" spans="1:7" ht="12.75">
      <c r="A472" s="236"/>
      <c r="B472" s="257"/>
      <c r="C472" s="220"/>
      <c r="D472" s="221"/>
      <c r="E472" s="259"/>
      <c r="F472" s="216"/>
      <c r="G472" s="217" t="str">
        <f t="shared" si="6"/>
        <v> </v>
      </c>
    </row>
    <row r="473" spans="1:7" ht="12.75">
      <c r="A473" s="236"/>
      <c r="B473" s="257"/>
      <c r="C473" s="220"/>
      <c r="D473" s="221"/>
      <c r="E473" s="259"/>
      <c r="F473" s="216"/>
      <c r="G473" s="217" t="str">
        <f t="shared" si="6"/>
        <v> </v>
      </c>
    </row>
    <row r="474" spans="1:7" ht="12.75">
      <c r="A474" s="236"/>
      <c r="B474" s="257"/>
      <c r="C474" s="220"/>
      <c r="D474" s="221"/>
      <c r="E474" s="259"/>
      <c r="F474" s="216"/>
      <c r="G474" s="217" t="str">
        <f aca="true" t="shared" si="7" ref="G474:G537">IF(AND(D474&gt;0,F474&gt;0),ROUND(D474*F474,0)," ")</f>
        <v> </v>
      </c>
    </row>
    <row r="475" spans="1:7" ht="12.75">
      <c r="A475" s="236"/>
      <c r="B475" s="257"/>
      <c r="C475" s="220"/>
      <c r="D475" s="221"/>
      <c r="E475" s="259"/>
      <c r="F475" s="216"/>
      <c r="G475" s="217" t="str">
        <f t="shared" si="7"/>
        <v> </v>
      </c>
    </row>
    <row r="476" spans="1:7" ht="12.75">
      <c r="A476" s="236"/>
      <c r="B476" s="257"/>
      <c r="C476" s="220"/>
      <c r="D476" s="221"/>
      <c r="E476" s="259"/>
      <c r="F476" s="216"/>
      <c r="G476" s="217" t="str">
        <f t="shared" si="7"/>
        <v> </v>
      </c>
    </row>
    <row r="477" spans="1:7" ht="12.75">
      <c r="A477" s="236"/>
      <c r="B477" s="257"/>
      <c r="C477" s="220"/>
      <c r="D477" s="221"/>
      <c r="E477" s="259"/>
      <c r="F477" s="216"/>
      <c r="G477" s="217" t="str">
        <f t="shared" si="7"/>
        <v> </v>
      </c>
    </row>
    <row r="478" spans="1:7" ht="12.75">
      <c r="A478" s="236"/>
      <c r="B478" s="257"/>
      <c r="C478" s="220"/>
      <c r="D478" s="221"/>
      <c r="E478" s="259"/>
      <c r="F478" s="216"/>
      <c r="G478" s="217" t="str">
        <f t="shared" si="7"/>
        <v> </v>
      </c>
    </row>
    <row r="479" spans="1:7" ht="12.75">
      <c r="A479" s="236"/>
      <c r="B479" s="257"/>
      <c r="C479" s="220"/>
      <c r="D479" s="221"/>
      <c r="E479" s="259"/>
      <c r="F479" s="216"/>
      <c r="G479" s="217" t="str">
        <f t="shared" si="7"/>
        <v> </v>
      </c>
    </row>
    <row r="480" spans="1:7" ht="12.75">
      <c r="A480" s="236"/>
      <c r="B480" s="257"/>
      <c r="C480" s="220"/>
      <c r="D480" s="221"/>
      <c r="E480" s="259"/>
      <c r="F480" s="216"/>
      <c r="G480" s="217" t="str">
        <f t="shared" si="7"/>
        <v> </v>
      </c>
    </row>
    <row r="481" spans="1:7" ht="12.75">
      <c r="A481" s="236"/>
      <c r="B481" s="257"/>
      <c r="C481" s="220"/>
      <c r="D481" s="221"/>
      <c r="E481" s="259"/>
      <c r="F481" s="216"/>
      <c r="G481" s="217" t="str">
        <f t="shared" si="7"/>
        <v> </v>
      </c>
    </row>
    <row r="482" spans="1:7" ht="12.75">
      <c r="A482" s="236"/>
      <c r="B482" s="257"/>
      <c r="C482" s="220"/>
      <c r="D482" s="221"/>
      <c r="E482" s="259"/>
      <c r="F482" s="216"/>
      <c r="G482" s="217" t="str">
        <f t="shared" si="7"/>
        <v> </v>
      </c>
    </row>
    <row r="483" spans="1:7" ht="12.75">
      <c r="A483" s="236"/>
      <c r="B483" s="257"/>
      <c r="C483" s="220"/>
      <c r="D483" s="221"/>
      <c r="E483" s="259"/>
      <c r="F483" s="216"/>
      <c r="G483" s="217" t="str">
        <f t="shared" si="7"/>
        <v> </v>
      </c>
    </row>
    <row r="484" spans="1:7" ht="12.75">
      <c r="A484" s="236"/>
      <c r="B484" s="257"/>
      <c r="C484" s="220"/>
      <c r="D484" s="221"/>
      <c r="E484" s="259"/>
      <c r="F484" s="216"/>
      <c r="G484" s="217" t="str">
        <f t="shared" si="7"/>
        <v> </v>
      </c>
    </row>
    <row r="485" spans="1:7" ht="12.75">
      <c r="A485" s="236"/>
      <c r="B485" s="257"/>
      <c r="C485" s="220"/>
      <c r="D485" s="221"/>
      <c r="E485" s="259"/>
      <c r="F485" s="216"/>
      <c r="G485" s="217" t="str">
        <f t="shared" si="7"/>
        <v> </v>
      </c>
    </row>
    <row r="486" spans="1:7" ht="12.75">
      <c r="A486" s="236"/>
      <c r="B486" s="257"/>
      <c r="C486" s="220"/>
      <c r="D486" s="221"/>
      <c r="E486" s="259"/>
      <c r="F486" s="216"/>
      <c r="G486" s="217" t="str">
        <f t="shared" si="7"/>
        <v> </v>
      </c>
    </row>
    <row r="487" spans="1:7" ht="12.75">
      <c r="A487" s="236"/>
      <c r="B487" s="257"/>
      <c r="C487" s="220"/>
      <c r="D487" s="221"/>
      <c r="E487" s="259"/>
      <c r="F487" s="216"/>
      <c r="G487" s="217" t="str">
        <f t="shared" si="7"/>
        <v> </v>
      </c>
    </row>
    <row r="488" spans="1:7" ht="12.75">
      <c r="A488" s="236"/>
      <c r="B488" s="257"/>
      <c r="C488" s="220"/>
      <c r="D488" s="221"/>
      <c r="E488" s="259"/>
      <c r="F488" s="216"/>
      <c r="G488" s="217" t="str">
        <f t="shared" si="7"/>
        <v> </v>
      </c>
    </row>
    <row r="489" spans="1:7" ht="12.75">
      <c r="A489" s="236"/>
      <c r="B489" s="257"/>
      <c r="C489" s="220"/>
      <c r="D489" s="221"/>
      <c r="E489" s="259"/>
      <c r="F489" s="216"/>
      <c r="G489" s="217" t="str">
        <f t="shared" si="7"/>
        <v> </v>
      </c>
    </row>
    <row r="490" spans="1:7" ht="12.75">
      <c r="A490" s="236"/>
      <c r="B490" s="257"/>
      <c r="C490" s="220"/>
      <c r="D490" s="221"/>
      <c r="E490" s="259"/>
      <c r="F490" s="216"/>
      <c r="G490" s="217" t="str">
        <f t="shared" si="7"/>
        <v> </v>
      </c>
    </row>
    <row r="491" spans="1:7" ht="12.75">
      <c r="A491" s="236"/>
      <c r="B491" s="257"/>
      <c r="C491" s="220"/>
      <c r="D491" s="221"/>
      <c r="E491" s="259"/>
      <c r="F491" s="216"/>
      <c r="G491" s="217" t="str">
        <f t="shared" si="7"/>
        <v> </v>
      </c>
    </row>
    <row r="492" spans="1:7" ht="12.75">
      <c r="A492" s="236"/>
      <c r="B492" s="257"/>
      <c r="C492" s="220"/>
      <c r="D492" s="221"/>
      <c r="E492" s="259"/>
      <c r="F492" s="216"/>
      <c r="G492" s="217" t="str">
        <f t="shared" si="7"/>
        <v> </v>
      </c>
    </row>
    <row r="493" spans="1:7" ht="12.75">
      <c r="A493" s="236"/>
      <c r="B493" s="257"/>
      <c r="C493" s="220"/>
      <c r="D493" s="221"/>
      <c r="E493" s="259"/>
      <c r="F493" s="216"/>
      <c r="G493" s="217" t="str">
        <f t="shared" si="7"/>
        <v> </v>
      </c>
    </row>
    <row r="494" spans="1:7" ht="12.75">
      <c r="A494" s="236"/>
      <c r="B494" s="257"/>
      <c r="C494" s="220"/>
      <c r="D494" s="221"/>
      <c r="E494" s="259"/>
      <c r="F494" s="216"/>
      <c r="G494" s="217" t="str">
        <f t="shared" si="7"/>
        <v> </v>
      </c>
    </row>
    <row r="495" spans="1:7" ht="12.75">
      <c r="A495" s="236"/>
      <c r="B495" s="257"/>
      <c r="C495" s="220"/>
      <c r="D495" s="221"/>
      <c r="E495" s="259"/>
      <c r="F495" s="216"/>
      <c r="G495" s="217" t="str">
        <f t="shared" si="7"/>
        <v> </v>
      </c>
    </row>
    <row r="496" spans="1:7" ht="12.75">
      <c r="A496" s="236"/>
      <c r="B496" s="257"/>
      <c r="C496" s="220"/>
      <c r="D496" s="221"/>
      <c r="E496" s="259"/>
      <c r="F496" s="216"/>
      <c r="G496" s="217" t="str">
        <f t="shared" si="7"/>
        <v> </v>
      </c>
    </row>
    <row r="497" spans="1:7" ht="12.75">
      <c r="A497" s="236"/>
      <c r="B497" s="257"/>
      <c r="C497" s="220"/>
      <c r="D497" s="221"/>
      <c r="E497" s="259"/>
      <c r="F497" s="216"/>
      <c r="G497" s="217" t="str">
        <f t="shared" si="7"/>
        <v> </v>
      </c>
    </row>
    <row r="498" spans="1:7" ht="12.75">
      <c r="A498" s="236"/>
      <c r="B498" s="257"/>
      <c r="C498" s="220"/>
      <c r="D498" s="221"/>
      <c r="E498" s="259"/>
      <c r="F498" s="216"/>
      <c r="G498" s="217" t="str">
        <f t="shared" si="7"/>
        <v> </v>
      </c>
    </row>
    <row r="499" spans="1:7" ht="12.75">
      <c r="A499" s="236"/>
      <c r="B499" s="257"/>
      <c r="C499" s="220"/>
      <c r="D499" s="221"/>
      <c r="E499" s="259"/>
      <c r="F499" s="216"/>
      <c r="G499" s="217" t="str">
        <f t="shared" si="7"/>
        <v> </v>
      </c>
    </row>
    <row r="500" spans="1:7" ht="12.75">
      <c r="A500" s="236"/>
      <c r="B500" s="257"/>
      <c r="C500" s="220"/>
      <c r="D500" s="221"/>
      <c r="E500" s="259"/>
      <c r="F500" s="216"/>
      <c r="G500" s="217" t="str">
        <f t="shared" si="7"/>
        <v> </v>
      </c>
    </row>
    <row r="501" spans="1:7" ht="12.75">
      <c r="A501" s="236"/>
      <c r="B501" s="257"/>
      <c r="C501" s="220"/>
      <c r="D501" s="221"/>
      <c r="E501" s="259"/>
      <c r="F501" s="216"/>
      <c r="G501" s="217" t="str">
        <f t="shared" si="7"/>
        <v> </v>
      </c>
    </row>
    <row r="502" spans="1:7" ht="12.75">
      <c r="A502" s="236"/>
      <c r="B502" s="257"/>
      <c r="C502" s="220"/>
      <c r="D502" s="221"/>
      <c r="E502" s="259"/>
      <c r="F502" s="216"/>
      <c r="G502" s="217" t="str">
        <f t="shared" si="7"/>
        <v> </v>
      </c>
    </row>
    <row r="503" spans="1:7" ht="12.75">
      <c r="A503" s="236"/>
      <c r="B503" s="257"/>
      <c r="C503" s="220"/>
      <c r="D503" s="221"/>
      <c r="E503" s="259"/>
      <c r="F503" s="216"/>
      <c r="G503" s="217" t="str">
        <f t="shared" si="7"/>
        <v> </v>
      </c>
    </row>
    <row r="504" spans="1:7" ht="12.75">
      <c r="A504" s="236"/>
      <c r="B504" s="257"/>
      <c r="C504" s="220"/>
      <c r="D504" s="221"/>
      <c r="E504" s="259"/>
      <c r="F504" s="216"/>
      <c r="G504" s="217" t="str">
        <f t="shared" si="7"/>
        <v> </v>
      </c>
    </row>
    <row r="505" spans="1:7" ht="12.75">
      <c r="A505" s="236"/>
      <c r="B505" s="257"/>
      <c r="C505" s="220"/>
      <c r="D505" s="221"/>
      <c r="E505" s="259"/>
      <c r="F505" s="216"/>
      <c r="G505" s="217" t="str">
        <f t="shared" si="7"/>
        <v> </v>
      </c>
    </row>
    <row r="506" spans="1:7" ht="12.75">
      <c r="A506" s="236"/>
      <c r="B506" s="257"/>
      <c r="C506" s="220"/>
      <c r="D506" s="221"/>
      <c r="E506" s="259"/>
      <c r="F506" s="216"/>
      <c r="G506" s="217" t="str">
        <f t="shared" si="7"/>
        <v> </v>
      </c>
    </row>
    <row r="507" spans="1:7" ht="12.75">
      <c r="A507" s="236"/>
      <c r="B507" s="257"/>
      <c r="C507" s="220"/>
      <c r="D507" s="221"/>
      <c r="E507" s="259"/>
      <c r="F507" s="216"/>
      <c r="G507" s="217" t="str">
        <f t="shared" si="7"/>
        <v> </v>
      </c>
    </row>
    <row r="508" spans="1:7" ht="12.75">
      <c r="A508" s="236"/>
      <c r="B508" s="257"/>
      <c r="C508" s="220"/>
      <c r="D508" s="221"/>
      <c r="E508" s="259"/>
      <c r="F508" s="216"/>
      <c r="G508" s="217" t="str">
        <f t="shared" si="7"/>
        <v> </v>
      </c>
    </row>
    <row r="509" spans="1:7" ht="12.75">
      <c r="A509" s="236"/>
      <c r="B509" s="257"/>
      <c r="C509" s="220"/>
      <c r="D509" s="221"/>
      <c r="E509" s="259"/>
      <c r="F509" s="216"/>
      <c r="G509" s="217" t="str">
        <f t="shared" si="7"/>
        <v> </v>
      </c>
    </row>
    <row r="510" spans="1:7" ht="12.75">
      <c r="A510" s="236"/>
      <c r="B510" s="257"/>
      <c r="C510" s="220"/>
      <c r="D510" s="221"/>
      <c r="E510" s="259"/>
      <c r="F510" s="216"/>
      <c r="G510" s="217" t="str">
        <f t="shared" si="7"/>
        <v> </v>
      </c>
    </row>
    <row r="511" spans="1:7" ht="12.75">
      <c r="A511" s="236"/>
      <c r="B511" s="257"/>
      <c r="C511" s="220"/>
      <c r="D511" s="221"/>
      <c r="E511" s="259"/>
      <c r="F511" s="216"/>
      <c r="G511" s="217" t="str">
        <f t="shared" si="7"/>
        <v> </v>
      </c>
    </row>
    <row r="512" spans="1:7" ht="12.75">
      <c r="A512" s="236"/>
      <c r="B512" s="257"/>
      <c r="C512" s="220"/>
      <c r="D512" s="221"/>
      <c r="E512" s="259"/>
      <c r="F512" s="216"/>
      <c r="G512" s="217" t="str">
        <f t="shared" si="7"/>
        <v> </v>
      </c>
    </row>
    <row r="513" spans="1:7" ht="12.75">
      <c r="A513" s="236"/>
      <c r="B513" s="257"/>
      <c r="C513" s="220"/>
      <c r="D513" s="221"/>
      <c r="E513" s="259"/>
      <c r="F513" s="216"/>
      <c r="G513" s="217" t="str">
        <f t="shared" si="7"/>
        <v> </v>
      </c>
    </row>
    <row r="514" spans="1:7" ht="12.75">
      <c r="A514" s="236"/>
      <c r="B514" s="257"/>
      <c r="C514" s="220"/>
      <c r="D514" s="221"/>
      <c r="E514" s="259"/>
      <c r="F514" s="216"/>
      <c r="G514" s="217" t="str">
        <f t="shared" si="7"/>
        <v> </v>
      </c>
    </row>
    <row r="515" spans="1:7" ht="12.75">
      <c r="A515" s="236"/>
      <c r="B515" s="257"/>
      <c r="C515" s="220"/>
      <c r="D515" s="221"/>
      <c r="E515" s="259"/>
      <c r="F515" s="216"/>
      <c r="G515" s="217" t="str">
        <f t="shared" si="7"/>
        <v> </v>
      </c>
    </row>
    <row r="516" spans="1:7" ht="12.75">
      <c r="A516" s="236"/>
      <c r="B516" s="257"/>
      <c r="C516" s="220"/>
      <c r="D516" s="221"/>
      <c r="E516" s="259"/>
      <c r="F516" s="216"/>
      <c r="G516" s="217" t="str">
        <f t="shared" si="7"/>
        <v> </v>
      </c>
    </row>
    <row r="517" spans="1:7" ht="12.75">
      <c r="A517" s="236"/>
      <c r="B517" s="257"/>
      <c r="C517" s="220"/>
      <c r="D517" s="221"/>
      <c r="E517" s="259"/>
      <c r="F517" s="216"/>
      <c r="G517" s="217" t="str">
        <f t="shared" si="7"/>
        <v> </v>
      </c>
    </row>
    <row r="518" spans="1:7" ht="12.75">
      <c r="A518" s="236"/>
      <c r="B518" s="257"/>
      <c r="C518" s="220"/>
      <c r="D518" s="221"/>
      <c r="E518" s="259"/>
      <c r="F518" s="216"/>
      <c r="G518" s="217" t="str">
        <f t="shared" si="7"/>
        <v> </v>
      </c>
    </row>
    <row r="519" spans="1:7" ht="12.75">
      <c r="A519" s="236"/>
      <c r="B519" s="257"/>
      <c r="C519" s="220"/>
      <c r="D519" s="221"/>
      <c r="E519" s="259"/>
      <c r="F519" s="216"/>
      <c r="G519" s="217" t="str">
        <f t="shared" si="7"/>
        <v> </v>
      </c>
    </row>
    <row r="520" spans="1:7" ht="12.75">
      <c r="A520" s="236"/>
      <c r="B520" s="257"/>
      <c r="C520" s="220"/>
      <c r="D520" s="221"/>
      <c r="E520" s="259"/>
      <c r="F520" s="216"/>
      <c r="G520" s="217" t="str">
        <f t="shared" si="7"/>
        <v> </v>
      </c>
    </row>
    <row r="521" spans="1:7" ht="12.75">
      <c r="A521" s="236"/>
      <c r="B521" s="257"/>
      <c r="C521" s="220"/>
      <c r="D521" s="221"/>
      <c r="E521" s="259"/>
      <c r="F521" s="216"/>
      <c r="G521" s="217" t="str">
        <f t="shared" si="7"/>
        <v> </v>
      </c>
    </row>
    <row r="522" spans="1:7" ht="12.75">
      <c r="A522" s="236"/>
      <c r="B522" s="257"/>
      <c r="C522" s="220"/>
      <c r="D522" s="221"/>
      <c r="E522" s="259"/>
      <c r="F522" s="216"/>
      <c r="G522" s="217" t="str">
        <f t="shared" si="7"/>
        <v> </v>
      </c>
    </row>
    <row r="523" spans="1:7" ht="12.75">
      <c r="A523" s="236"/>
      <c r="B523" s="257"/>
      <c r="C523" s="220"/>
      <c r="D523" s="221"/>
      <c r="E523" s="259"/>
      <c r="F523" s="216"/>
      <c r="G523" s="217" t="str">
        <f t="shared" si="7"/>
        <v> </v>
      </c>
    </row>
    <row r="524" spans="1:7" ht="12.75">
      <c r="A524" s="236"/>
      <c r="B524" s="257"/>
      <c r="C524" s="220"/>
      <c r="D524" s="221"/>
      <c r="E524" s="259"/>
      <c r="F524" s="216"/>
      <c r="G524" s="217" t="str">
        <f t="shared" si="7"/>
        <v> </v>
      </c>
    </row>
    <row r="525" spans="1:7" ht="12.75">
      <c r="A525" s="236"/>
      <c r="B525" s="257"/>
      <c r="C525" s="220"/>
      <c r="D525" s="221"/>
      <c r="E525" s="259"/>
      <c r="F525" s="216"/>
      <c r="G525" s="217" t="str">
        <f t="shared" si="7"/>
        <v> </v>
      </c>
    </row>
    <row r="526" spans="1:7" ht="12.75">
      <c r="A526" s="236"/>
      <c r="B526" s="257"/>
      <c r="C526" s="220"/>
      <c r="D526" s="221"/>
      <c r="E526" s="259"/>
      <c r="F526" s="216"/>
      <c r="G526" s="217" t="str">
        <f t="shared" si="7"/>
        <v> </v>
      </c>
    </row>
    <row r="527" spans="1:7" ht="12.75">
      <c r="A527" s="236"/>
      <c r="B527" s="257"/>
      <c r="C527" s="220"/>
      <c r="D527" s="221"/>
      <c r="E527" s="259"/>
      <c r="F527" s="216"/>
      <c r="G527" s="217" t="str">
        <f t="shared" si="7"/>
        <v> </v>
      </c>
    </row>
    <row r="528" spans="1:7" ht="12.75">
      <c r="A528" s="236"/>
      <c r="B528" s="257"/>
      <c r="C528" s="220"/>
      <c r="D528" s="221"/>
      <c r="E528" s="259"/>
      <c r="F528" s="216"/>
      <c r="G528" s="217" t="str">
        <f t="shared" si="7"/>
        <v> </v>
      </c>
    </row>
    <row r="529" spans="1:7" ht="12.75">
      <c r="A529" s="236"/>
      <c r="B529" s="257"/>
      <c r="C529" s="220"/>
      <c r="D529" s="221"/>
      <c r="E529" s="259"/>
      <c r="F529" s="216"/>
      <c r="G529" s="217" t="str">
        <f t="shared" si="7"/>
        <v> </v>
      </c>
    </row>
    <row r="530" spans="1:7" ht="12.75">
      <c r="A530" s="236"/>
      <c r="B530" s="257"/>
      <c r="C530" s="220"/>
      <c r="D530" s="221"/>
      <c r="E530" s="259"/>
      <c r="F530" s="216"/>
      <c r="G530" s="217" t="str">
        <f t="shared" si="7"/>
        <v> </v>
      </c>
    </row>
    <row r="531" spans="1:7" ht="12.75">
      <c r="A531" s="236"/>
      <c r="B531" s="257"/>
      <c r="C531" s="220"/>
      <c r="D531" s="221"/>
      <c r="E531" s="259"/>
      <c r="F531" s="216"/>
      <c r="G531" s="217" t="str">
        <f t="shared" si="7"/>
        <v> </v>
      </c>
    </row>
    <row r="532" spans="1:7" ht="12.75">
      <c r="A532" s="236"/>
      <c r="B532" s="257"/>
      <c r="C532" s="220"/>
      <c r="D532" s="221"/>
      <c r="E532" s="259"/>
      <c r="F532" s="216"/>
      <c r="G532" s="217" t="str">
        <f t="shared" si="7"/>
        <v> </v>
      </c>
    </row>
    <row r="533" spans="1:7" ht="12.75">
      <c r="A533" s="236"/>
      <c r="B533" s="257"/>
      <c r="C533" s="220"/>
      <c r="D533" s="221"/>
      <c r="E533" s="259"/>
      <c r="F533" s="216"/>
      <c r="G533" s="217" t="str">
        <f t="shared" si="7"/>
        <v> </v>
      </c>
    </row>
    <row r="534" spans="1:7" ht="12.75">
      <c r="A534" s="236"/>
      <c r="B534" s="257"/>
      <c r="C534" s="220"/>
      <c r="D534" s="221"/>
      <c r="E534" s="259"/>
      <c r="F534" s="216"/>
      <c r="G534" s="217" t="str">
        <f t="shared" si="7"/>
        <v> </v>
      </c>
    </row>
    <row r="535" spans="1:7" ht="12.75">
      <c r="A535" s="236"/>
      <c r="B535" s="257"/>
      <c r="C535" s="220"/>
      <c r="D535" s="221"/>
      <c r="E535" s="259"/>
      <c r="F535" s="216"/>
      <c r="G535" s="217" t="str">
        <f t="shared" si="7"/>
        <v> </v>
      </c>
    </row>
    <row r="536" spans="1:7" ht="12.75">
      <c r="A536" s="236"/>
      <c r="B536" s="257"/>
      <c r="C536" s="220"/>
      <c r="D536" s="221"/>
      <c r="E536" s="259"/>
      <c r="F536" s="216"/>
      <c r="G536" s="217" t="str">
        <f t="shared" si="7"/>
        <v> </v>
      </c>
    </row>
    <row r="537" spans="1:7" ht="12.75">
      <c r="A537" s="236"/>
      <c r="B537" s="257"/>
      <c r="C537" s="220"/>
      <c r="D537" s="221"/>
      <c r="E537" s="259"/>
      <c r="F537" s="216"/>
      <c r="G537" s="217" t="str">
        <f t="shared" si="7"/>
        <v> </v>
      </c>
    </row>
    <row r="538" spans="1:7" ht="12.75">
      <c r="A538" s="236"/>
      <c r="B538" s="257"/>
      <c r="C538" s="220"/>
      <c r="D538" s="221"/>
      <c r="E538" s="259"/>
      <c r="F538" s="216"/>
      <c r="G538" s="217" t="str">
        <f aca="true" t="shared" si="8" ref="G538:G561">IF(AND(D538&gt;0,F538&gt;0),ROUND(D538*F538,0)," ")</f>
        <v> </v>
      </c>
    </row>
    <row r="539" spans="1:7" ht="12.75">
      <c r="A539" s="236"/>
      <c r="B539" s="257"/>
      <c r="C539" s="220"/>
      <c r="D539" s="221"/>
      <c r="E539" s="259"/>
      <c r="F539" s="216"/>
      <c r="G539" s="217" t="str">
        <f t="shared" si="8"/>
        <v> </v>
      </c>
    </row>
    <row r="540" spans="1:7" ht="12.75">
      <c r="A540" s="236"/>
      <c r="B540" s="257"/>
      <c r="C540" s="220"/>
      <c r="D540" s="221"/>
      <c r="E540" s="259"/>
      <c r="F540" s="216"/>
      <c r="G540" s="217" t="str">
        <f t="shared" si="8"/>
        <v> </v>
      </c>
    </row>
    <row r="541" spans="1:7" ht="12.75">
      <c r="A541" s="236"/>
      <c r="B541" s="257"/>
      <c r="C541" s="220"/>
      <c r="D541" s="221"/>
      <c r="E541" s="259"/>
      <c r="F541" s="216"/>
      <c r="G541" s="217" t="str">
        <f t="shared" si="8"/>
        <v> </v>
      </c>
    </row>
    <row r="542" spans="1:7" ht="12.75">
      <c r="A542" s="236"/>
      <c r="B542" s="257"/>
      <c r="C542" s="220"/>
      <c r="D542" s="221"/>
      <c r="E542" s="259"/>
      <c r="F542" s="216"/>
      <c r="G542" s="217" t="str">
        <f t="shared" si="8"/>
        <v> </v>
      </c>
    </row>
    <row r="543" spans="1:7" ht="12.75">
      <c r="A543" s="236"/>
      <c r="B543" s="257"/>
      <c r="C543" s="220"/>
      <c r="D543" s="221"/>
      <c r="E543" s="259"/>
      <c r="F543" s="216"/>
      <c r="G543" s="217" t="str">
        <f t="shared" si="8"/>
        <v> </v>
      </c>
    </row>
    <row r="544" spans="1:7" ht="12.75">
      <c r="A544" s="236"/>
      <c r="B544" s="257"/>
      <c r="C544" s="220"/>
      <c r="D544" s="221"/>
      <c r="E544" s="259"/>
      <c r="F544" s="216"/>
      <c r="G544" s="217" t="str">
        <f t="shared" si="8"/>
        <v> </v>
      </c>
    </row>
    <row r="545" spans="1:7" ht="12.75">
      <c r="A545" s="236"/>
      <c r="B545" s="257"/>
      <c r="C545" s="220"/>
      <c r="D545" s="221"/>
      <c r="E545" s="259"/>
      <c r="F545" s="216"/>
      <c r="G545" s="217" t="str">
        <f t="shared" si="8"/>
        <v> </v>
      </c>
    </row>
    <row r="546" spans="1:7" ht="12.75">
      <c r="A546" s="236"/>
      <c r="B546" s="257"/>
      <c r="C546" s="220"/>
      <c r="D546" s="221"/>
      <c r="E546" s="259"/>
      <c r="F546" s="216"/>
      <c r="G546" s="217" t="str">
        <f t="shared" si="8"/>
        <v> </v>
      </c>
    </row>
    <row r="547" spans="1:7" ht="12.75">
      <c r="A547" s="236"/>
      <c r="B547" s="257"/>
      <c r="C547" s="220"/>
      <c r="D547" s="221"/>
      <c r="E547" s="259"/>
      <c r="F547" s="216"/>
      <c r="G547" s="217" t="str">
        <f t="shared" si="8"/>
        <v> </v>
      </c>
    </row>
    <row r="548" spans="1:7" ht="12.75">
      <c r="A548" s="236"/>
      <c r="B548" s="257"/>
      <c r="C548" s="220"/>
      <c r="D548" s="221"/>
      <c r="E548" s="259"/>
      <c r="F548" s="216"/>
      <c r="G548" s="217" t="str">
        <f t="shared" si="8"/>
        <v> </v>
      </c>
    </row>
    <row r="549" spans="1:7" ht="12.75">
      <c r="A549" s="236"/>
      <c r="B549" s="257"/>
      <c r="C549" s="220"/>
      <c r="D549" s="221"/>
      <c r="E549" s="259"/>
      <c r="F549" s="216"/>
      <c r="G549" s="217" t="str">
        <f t="shared" si="8"/>
        <v> </v>
      </c>
    </row>
    <row r="550" spans="1:7" ht="12.75">
      <c r="A550" s="236"/>
      <c r="B550" s="257"/>
      <c r="C550" s="220"/>
      <c r="D550" s="221"/>
      <c r="E550" s="259"/>
      <c r="F550" s="216"/>
      <c r="G550" s="217" t="str">
        <f t="shared" si="8"/>
        <v> </v>
      </c>
    </row>
    <row r="551" spans="1:7" ht="12.75">
      <c r="A551" s="236"/>
      <c r="B551" s="257"/>
      <c r="C551" s="220"/>
      <c r="D551" s="221"/>
      <c r="E551" s="259"/>
      <c r="F551" s="216"/>
      <c r="G551" s="217" t="str">
        <f t="shared" si="8"/>
        <v> </v>
      </c>
    </row>
    <row r="552" spans="1:7" ht="12.75">
      <c r="A552" s="236"/>
      <c r="B552" s="257"/>
      <c r="C552" s="220"/>
      <c r="D552" s="221"/>
      <c r="E552" s="259"/>
      <c r="F552" s="216"/>
      <c r="G552" s="217" t="str">
        <f t="shared" si="8"/>
        <v> </v>
      </c>
    </row>
    <row r="553" spans="1:7" ht="12.75">
      <c r="A553" s="236"/>
      <c r="B553" s="257"/>
      <c r="C553" s="220"/>
      <c r="D553" s="221"/>
      <c r="E553" s="259"/>
      <c r="F553" s="216"/>
      <c r="G553" s="217" t="str">
        <f t="shared" si="8"/>
        <v> </v>
      </c>
    </row>
    <row r="554" spans="1:7" ht="12.75">
      <c r="A554" s="236"/>
      <c r="B554" s="257"/>
      <c r="C554" s="220"/>
      <c r="D554" s="221"/>
      <c r="E554" s="259"/>
      <c r="F554" s="216"/>
      <c r="G554" s="217" t="str">
        <f t="shared" si="8"/>
        <v> </v>
      </c>
    </row>
    <row r="555" spans="1:7" ht="12.75">
      <c r="A555" s="236"/>
      <c r="B555" s="257"/>
      <c r="C555" s="220"/>
      <c r="D555" s="221"/>
      <c r="E555" s="259"/>
      <c r="F555" s="216"/>
      <c r="G555" s="217" t="str">
        <f t="shared" si="8"/>
        <v> </v>
      </c>
    </row>
    <row r="556" spans="1:7" ht="12.75">
      <c r="A556" s="236"/>
      <c r="B556" s="257"/>
      <c r="C556" s="220"/>
      <c r="D556" s="221"/>
      <c r="E556" s="259"/>
      <c r="F556" s="216"/>
      <c r="G556" s="217" t="str">
        <f t="shared" si="8"/>
        <v> </v>
      </c>
    </row>
    <row r="557" spans="1:7" ht="12.75">
      <c r="A557" s="236"/>
      <c r="B557" s="257"/>
      <c r="C557" s="220"/>
      <c r="D557" s="221"/>
      <c r="E557" s="259"/>
      <c r="F557" s="216"/>
      <c r="G557" s="217" t="str">
        <f t="shared" si="8"/>
        <v> </v>
      </c>
    </row>
    <row r="558" spans="1:7" ht="12.75">
      <c r="A558" s="236"/>
      <c r="B558" s="257"/>
      <c r="C558" s="220"/>
      <c r="D558" s="221"/>
      <c r="E558" s="259"/>
      <c r="F558" s="216"/>
      <c r="G558" s="217" t="str">
        <f t="shared" si="8"/>
        <v> </v>
      </c>
    </row>
    <row r="559" spans="1:7" ht="12.75">
      <c r="A559" s="236"/>
      <c r="B559" s="257"/>
      <c r="C559" s="220"/>
      <c r="D559" s="221"/>
      <c r="E559" s="259"/>
      <c r="F559" s="216"/>
      <c r="G559" s="217" t="str">
        <f t="shared" si="8"/>
        <v> </v>
      </c>
    </row>
    <row r="560" spans="1:7" ht="12.75">
      <c r="A560" s="236"/>
      <c r="B560" s="257"/>
      <c r="C560" s="220"/>
      <c r="D560" s="221"/>
      <c r="E560" s="259"/>
      <c r="F560" s="216"/>
      <c r="G560" s="217" t="str">
        <f t="shared" si="8"/>
        <v> </v>
      </c>
    </row>
    <row r="561" spans="1:7" ht="12.75">
      <c r="A561" s="236"/>
      <c r="B561" s="257"/>
      <c r="C561" s="220"/>
      <c r="D561" s="221"/>
      <c r="E561" s="259"/>
      <c r="F561" s="216"/>
      <c r="G561" s="217" t="str">
        <f t="shared" si="8"/>
        <v> </v>
      </c>
    </row>
    <row r="562" spans="2:7" ht="12.75">
      <c r="B562" s="259"/>
      <c r="C562" s="220"/>
      <c r="D562" s="259"/>
      <c r="E562" s="259"/>
      <c r="F562" s="267"/>
      <c r="G562" s="298"/>
    </row>
  </sheetData>
  <sheetProtection/>
  <printOptions gridLines="1"/>
  <pageMargins left="1.1811023622047245" right="0.3937007874015748" top="1.3779527559055118" bottom="0.5905511811023623" header="0.3937007874015748" footer="0.2755905511811024"/>
  <pageSetup horizontalDpi="600" verticalDpi="600" orientation="portrait" paperSize="9" r:id="rId1"/>
  <headerFooter alignWithMargins="0">
    <oddFooter>&amp;LRekapitulace - Investice&amp;C&amp;P / &amp;N&amp;R&amp;"Arial,Obyčejné" Investice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97">
      <selection activeCell="G7" sqref="G7:G141"/>
    </sheetView>
  </sheetViews>
  <sheetFormatPr defaultColWidth="11.375" defaultRowHeight="12.75"/>
  <cols>
    <col min="1" max="1" width="4.75390625" style="115" customWidth="1"/>
    <col min="2" max="2" width="3.75390625" style="115" hidden="1" customWidth="1"/>
    <col min="3" max="3" width="13.25390625" style="115" customWidth="1"/>
    <col min="4" max="4" width="95.75390625" style="150" customWidth="1"/>
    <col min="5" max="5" width="4.25390625" style="115" customWidth="1"/>
    <col min="6" max="6" width="10.875" style="115" customWidth="1"/>
    <col min="7" max="7" width="12.00390625" style="115" customWidth="1"/>
    <col min="8" max="8" width="14.25390625" style="115" customWidth="1"/>
    <col min="9" max="9" width="11.75390625" style="115" hidden="1" customWidth="1"/>
    <col min="10" max="10" width="6.75390625" style="115" customWidth="1"/>
    <col min="11" max="16384" width="11.375" style="115" customWidth="1"/>
  </cols>
  <sheetData>
    <row r="1" spans="1:11" ht="18">
      <c r="A1" s="34" t="s">
        <v>1059</v>
      </c>
      <c r="B1" s="327"/>
      <c r="C1" s="327"/>
      <c r="D1" s="332"/>
      <c r="E1" s="327"/>
      <c r="F1" s="327"/>
      <c r="G1" s="327"/>
      <c r="H1" s="327"/>
      <c r="I1" s="327"/>
      <c r="J1" s="327"/>
      <c r="K1" s="428"/>
    </row>
    <row r="2" spans="1:11" ht="18.75" thickBot="1">
      <c r="A2" s="33" t="s">
        <v>49</v>
      </c>
      <c r="B2" s="327"/>
      <c r="C2" s="327"/>
      <c r="D2" s="148"/>
      <c r="E2" s="131"/>
      <c r="F2" s="327"/>
      <c r="G2" s="613"/>
      <c r="H2" s="613"/>
      <c r="I2" s="327"/>
      <c r="J2" s="327"/>
      <c r="K2" s="428"/>
    </row>
    <row r="3" spans="1:11" ht="12.75">
      <c r="A3" s="117" t="s">
        <v>1344</v>
      </c>
      <c r="B3" s="118" t="s">
        <v>1344</v>
      </c>
      <c r="C3" s="118" t="s">
        <v>1344</v>
      </c>
      <c r="D3" s="146" t="s">
        <v>1344</v>
      </c>
      <c r="E3" s="118" t="s">
        <v>1344</v>
      </c>
      <c r="F3" s="118" t="s">
        <v>1344</v>
      </c>
      <c r="G3" s="614" t="s">
        <v>41</v>
      </c>
      <c r="H3" s="615" t="s">
        <v>41</v>
      </c>
      <c r="I3" s="907"/>
      <c r="J3" s="908"/>
      <c r="K3" s="119"/>
    </row>
    <row r="4" spans="1:11" ht="13.5" thickBot="1">
      <c r="A4" s="120" t="s">
        <v>47</v>
      </c>
      <c r="B4" s="121" t="s">
        <v>46</v>
      </c>
      <c r="C4" s="121" t="s">
        <v>45</v>
      </c>
      <c r="D4" s="147" t="s">
        <v>44</v>
      </c>
      <c r="E4" s="121" t="s">
        <v>43</v>
      </c>
      <c r="F4" s="122" t="s">
        <v>42</v>
      </c>
      <c r="G4" s="616" t="s">
        <v>39</v>
      </c>
      <c r="H4" s="122" t="s">
        <v>1267</v>
      </c>
      <c r="I4" s="123" t="s">
        <v>39</v>
      </c>
      <c r="J4" s="124" t="s">
        <v>1721</v>
      </c>
      <c r="K4" s="119"/>
    </row>
    <row r="5" spans="1:10" ht="12.75">
      <c r="A5" s="135"/>
      <c r="B5" s="135"/>
      <c r="C5" s="136"/>
      <c r="D5" s="331" t="s">
        <v>49</v>
      </c>
      <c r="E5" s="212"/>
      <c r="F5" s="212"/>
      <c r="G5" s="212"/>
      <c r="H5" s="130"/>
      <c r="I5" s="125"/>
      <c r="J5" s="130"/>
    </row>
    <row r="6" spans="1:10" ht="12.75">
      <c r="A6" s="135"/>
      <c r="B6" s="135"/>
      <c r="C6" s="136" t="s">
        <v>1285</v>
      </c>
      <c r="D6" s="331" t="s">
        <v>1337</v>
      </c>
      <c r="E6" s="212"/>
      <c r="F6" s="212"/>
      <c r="G6" s="212"/>
      <c r="H6" s="130">
        <f>SUM(H7:H11)</f>
        <v>0</v>
      </c>
      <c r="I6" s="125"/>
      <c r="J6" s="130">
        <f>SUM(J7:J11)</f>
        <v>0</v>
      </c>
    </row>
    <row r="7" spans="1:10" ht="12.75">
      <c r="A7" s="327">
        <v>1</v>
      </c>
      <c r="B7" s="131" t="s">
        <v>50</v>
      </c>
      <c r="C7" s="131" t="s">
        <v>51</v>
      </c>
      <c r="D7" s="148" t="s">
        <v>52</v>
      </c>
      <c r="E7" s="131" t="s">
        <v>1275</v>
      </c>
      <c r="F7" s="134">
        <v>10.3</v>
      </c>
      <c r="G7" s="134"/>
      <c r="H7" s="134">
        <f>ROUND(F7*G7,2)</f>
        <v>0</v>
      </c>
      <c r="I7" s="134">
        <v>0</v>
      </c>
      <c r="J7" s="134">
        <f>F7*I7</f>
        <v>0</v>
      </c>
    </row>
    <row r="8" spans="1:10" ht="12.75">
      <c r="A8" s="327">
        <v>2</v>
      </c>
      <c r="B8" s="131" t="s">
        <v>50</v>
      </c>
      <c r="C8" s="131" t="s">
        <v>53</v>
      </c>
      <c r="D8" s="148" t="s">
        <v>54</v>
      </c>
      <c r="E8" s="131" t="s">
        <v>1275</v>
      </c>
      <c r="F8" s="134">
        <v>10.3</v>
      </c>
      <c r="G8" s="134"/>
      <c r="H8" s="134">
        <f>ROUND(F8*G8,2)</f>
        <v>0</v>
      </c>
      <c r="I8" s="134">
        <v>0</v>
      </c>
      <c r="J8" s="134">
        <f>F8*I8</f>
        <v>0</v>
      </c>
    </row>
    <row r="9" spans="1:10" ht="12.75">
      <c r="A9" s="327">
        <v>3</v>
      </c>
      <c r="B9" s="131" t="s">
        <v>50</v>
      </c>
      <c r="C9" s="131" t="s">
        <v>28</v>
      </c>
      <c r="D9" s="148" t="s">
        <v>27</v>
      </c>
      <c r="E9" s="131" t="s">
        <v>1275</v>
      </c>
      <c r="F9" s="134">
        <v>16.3</v>
      </c>
      <c r="G9" s="134"/>
      <c r="H9" s="134">
        <f>ROUND(F9*G9,2)</f>
        <v>0</v>
      </c>
      <c r="I9" s="134">
        <v>0</v>
      </c>
      <c r="J9" s="134">
        <f>F9*I9</f>
        <v>0</v>
      </c>
    </row>
    <row r="10" spans="1:10" ht="12.75">
      <c r="A10" s="327">
        <v>4</v>
      </c>
      <c r="B10" s="131" t="s">
        <v>50</v>
      </c>
      <c r="C10" s="131" t="s">
        <v>26</v>
      </c>
      <c r="D10" s="148" t="s">
        <v>25</v>
      </c>
      <c r="E10" s="131" t="s">
        <v>1275</v>
      </c>
      <c r="F10" s="134">
        <v>257.5</v>
      </c>
      <c r="G10" s="134"/>
      <c r="H10" s="134">
        <f>ROUND(F10*G10,2)</f>
        <v>0</v>
      </c>
      <c r="I10" s="134">
        <v>0</v>
      </c>
      <c r="J10" s="134">
        <f>F10*I10</f>
        <v>0</v>
      </c>
    </row>
    <row r="11" spans="1:10" ht="12.75">
      <c r="A11" s="327">
        <v>5</v>
      </c>
      <c r="B11" s="131" t="s">
        <v>50</v>
      </c>
      <c r="C11" s="131" t="s">
        <v>24</v>
      </c>
      <c r="D11" s="148" t="s">
        <v>23</v>
      </c>
      <c r="E11" s="131" t="s">
        <v>1275</v>
      </c>
      <c r="F11" s="134">
        <v>10.3</v>
      </c>
      <c r="G11" s="134"/>
      <c r="H11" s="134">
        <f>ROUND(F11*G11,2)</f>
        <v>0</v>
      </c>
      <c r="I11" s="134">
        <v>0</v>
      </c>
      <c r="J11" s="134">
        <f>F11*I11</f>
        <v>0</v>
      </c>
    </row>
    <row r="12" spans="1:10" ht="12.75">
      <c r="A12" s="135"/>
      <c r="B12" s="135"/>
      <c r="C12" s="136" t="s">
        <v>1300</v>
      </c>
      <c r="D12" s="331" t="s">
        <v>1366</v>
      </c>
      <c r="E12" s="212"/>
      <c r="F12" s="212"/>
      <c r="G12" s="212"/>
      <c r="H12" s="130">
        <f>SUM(H13:H25)</f>
        <v>0</v>
      </c>
      <c r="I12" s="125"/>
      <c r="J12" s="130">
        <f>SUM(J13:J21)</f>
        <v>25.500906200000003</v>
      </c>
    </row>
    <row r="13" spans="1:10" ht="12.75">
      <c r="A13" s="327">
        <v>6</v>
      </c>
      <c r="B13" s="131" t="s">
        <v>50</v>
      </c>
      <c r="C13" s="131" t="s">
        <v>55</v>
      </c>
      <c r="D13" s="148" t="s">
        <v>397</v>
      </c>
      <c r="E13" s="131" t="s">
        <v>1275</v>
      </c>
      <c r="F13" s="134">
        <v>4.68</v>
      </c>
      <c r="G13" s="134"/>
      <c r="H13" s="134">
        <f aca="true" t="shared" si="0" ref="H13:H22">ROUND(F13*G13,2)</f>
        <v>0</v>
      </c>
      <c r="I13" s="134">
        <v>2.37855</v>
      </c>
      <c r="J13" s="134">
        <f aca="true" t="shared" si="1" ref="J13:J22">F13*I13</f>
        <v>11.131614</v>
      </c>
    </row>
    <row r="14" spans="1:10" ht="12.75">
      <c r="A14" s="327">
        <v>7</v>
      </c>
      <c r="B14" s="131" t="s">
        <v>50</v>
      </c>
      <c r="C14" s="131" t="s">
        <v>56</v>
      </c>
      <c r="D14" s="148" t="s">
        <v>57</v>
      </c>
      <c r="E14" s="131" t="s">
        <v>1269</v>
      </c>
      <c r="F14" s="134">
        <v>1.04</v>
      </c>
      <c r="G14" s="134"/>
      <c r="H14" s="134">
        <f t="shared" si="0"/>
        <v>0</v>
      </c>
      <c r="I14" s="134">
        <v>0.03925</v>
      </c>
      <c r="J14" s="134">
        <f t="shared" si="1"/>
        <v>0.04082</v>
      </c>
    </row>
    <row r="15" spans="1:10" ht="12.75">
      <c r="A15" s="327">
        <v>8</v>
      </c>
      <c r="B15" s="131" t="s">
        <v>50</v>
      </c>
      <c r="C15" s="131" t="s">
        <v>58</v>
      </c>
      <c r="D15" s="148" t="s">
        <v>59</v>
      </c>
      <c r="E15" s="131" t="s">
        <v>1269</v>
      </c>
      <c r="F15" s="134">
        <v>1.04</v>
      </c>
      <c r="G15" s="134"/>
      <c r="H15" s="134">
        <f t="shared" si="0"/>
        <v>0</v>
      </c>
      <c r="I15" s="134">
        <v>0</v>
      </c>
      <c r="J15" s="134">
        <f t="shared" si="1"/>
        <v>0</v>
      </c>
    </row>
    <row r="16" spans="1:10" ht="12.75">
      <c r="A16" s="327">
        <v>9</v>
      </c>
      <c r="B16" s="131" t="s">
        <v>50</v>
      </c>
      <c r="C16" s="131" t="s">
        <v>60</v>
      </c>
      <c r="D16" s="148" t="s">
        <v>61</v>
      </c>
      <c r="E16" s="131" t="s">
        <v>1275</v>
      </c>
      <c r="F16" s="134">
        <v>1.7</v>
      </c>
      <c r="G16" s="134"/>
      <c r="H16" s="134">
        <f t="shared" si="0"/>
        <v>0</v>
      </c>
      <c r="I16" s="134">
        <v>2.44622</v>
      </c>
      <c r="J16" s="134">
        <f t="shared" si="1"/>
        <v>4.158574</v>
      </c>
    </row>
    <row r="17" spans="1:10" ht="12.75">
      <c r="A17" s="327">
        <v>10</v>
      </c>
      <c r="B17" s="131" t="s">
        <v>50</v>
      </c>
      <c r="C17" s="131" t="s">
        <v>62</v>
      </c>
      <c r="D17" s="148" t="s">
        <v>63</v>
      </c>
      <c r="E17" s="131" t="s">
        <v>1275</v>
      </c>
      <c r="F17" s="134">
        <v>2.2</v>
      </c>
      <c r="G17" s="134"/>
      <c r="H17" s="134">
        <f t="shared" si="0"/>
        <v>0</v>
      </c>
      <c r="I17" s="134">
        <v>2.44889</v>
      </c>
      <c r="J17" s="134">
        <f t="shared" si="1"/>
        <v>5.387558</v>
      </c>
    </row>
    <row r="18" spans="1:10" ht="12.75">
      <c r="A18" s="327">
        <v>11</v>
      </c>
      <c r="B18" s="131" t="s">
        <v>50</v>
      </c>
      <c r="C18" s="131" t="s">
        <v>64</v>
      </c>
      <c r="D18" s="148" t="s">
        <v>65</v>
      </c>
      <c r="E18" s="131" t="s">
        <v>1306</v>
      </c>
      <c r="F18" s="134">
        <v>0.38</v>
      </c>
      <c r="G18" s="134"/>
      <c r="H18" s="134">
        <f t="shared" si="0"/>
        <v>0</v>
      </c>
      <c r="I18" s="134">
        <v>1.02029</v>
      </c>
      <c r="J18" s="134">
        <f t="shared" si="1"/>
        <v>0.38771019999999995</v>
      </c>
    </row>
    <row r="19" spans="1:10" ht="12.75">
      <c r="A19" s="327">
        <v>12</v>
      </c>
      <c r="B19" s="131" t="s">
        <v>50</v>
      </c>
      <c r="C19" s="131" t="s">
        <v>66</v>
      </c>
      <c r="D19" s="148" t="s">
        <v>67</v>
      </c>
      <c r="E19" s="131" t="s">
        <v>1269</v>
      </c>
      <c r="F19" s="134">
        <v>26.3</v>
      </c>
      <c r="G19" s="134"/>
      <c r="H19" s="134">
        <f t="shared" si="0"/>
        <v>0</v>
      </c>
      <c r="I19" s="134">
        <v>0.0401</v>
      </c>
      <c r="J19" s="134">
        <f t="shared" si="1"/>
        <v>1.05463</v>
      </c>
    </row>
    <row r="20" spans="1:10" ht="12.75">
      <c r="A20" s="327">
        <v>13</v>
      </c>
      <c r="B20" s="131" t="s">
        <v>50</v>
      </c>
      <c r="C20" s="131" t="s">
        <v>68</v>
      </c>
      <c r="D20" s="148" t="s">
        <v>69</v>
      </c>
      <c r="E20" s="131" t="s">
        <v>1269</v>
      </c>
      <c r="F20" s="134">
        <v>26.3</v>
      </c>
      <c r="G20" s="134"/>
      <c r="H20" s="134">
        <f t="shared" si="0"/>
        <v>0</v>
      </c>
      <c r="I20" s="134">
        <v>0</v>
      </c>
      <c r="J20" s="134">
        <f t="shared" si="1"/>
        <v>0</v>
      </c>
    </row>
    <row r="21" spans="1:10" ht="12.75">
      <c r="A21" s="327">
        <v>14</v>
      </c>
      <c r="B21" s="131" t="s">
        <v>50</v>
      </c>
      <c r="C21" s="131" t="s">
        <v>70</v>
      </c>
      <c r="D21" s="148" t="s">
        <v>71</v>
      </c>
      <c r="E21" s="131" t="s">
        <v>1275</v>
      </c>
      <c r="F21" s="134">
        <v>2</v>
      </c>
      <c r="G21" s="134"/>
      <c r="H21" s="134">
        <f t="shared" si="0"/>
        <v>0</v>
      </c>
      <c r="I21" s="134">
        <v>1.67</v>
      </c>
      <c r="J21" s="134">
        <f t="shared" si="1"/>
        <v>3.34</v>
      </c>
    </row>
    <row r="22" spans="1:10" ht="12.75">
      <c r="A22" s="720">
        <v>15</v>
      </c>
      <c r="B22" s="32" t="s">
        <v>50</v>
      </c>
      <c r="C22" s="32" t="s">
        <v>656</v>
      </c>
      <c r="D22" s="394" t="s">
        <v>657</v>
      </c>
      <c r="E22" s="32" t="s">
        <v>1282</v>
      </c>
      <c r="F22" s="31">
        <v>20</v>
      </c>
      <c r="G22" s="31"/>
      <c r="H22" s="31">
        <f t="shared" si="0"/>
        <v>0</v>
      </c>
      <c r="I22" s="31">
        <v>0.0932</v>
      </c>
      <c r="J22" s="31">
        <f t="shared" si="1"/>
        <v>1.864</v>
      </c>
    </row>
    <row r="23" spans="1:10" ht="12.75">
      <c r="A23" s="327">
        <v>16</v>
      </c>
      <c r="B23" s="131"/>
      <c r="C23" s="131" t="s">
        <v>670</v>
      </c>
      <c r="D23" s="394" t="s">
        <v>1869</v>
      </c>
      <c r="E23" s="131" t="s">
        <v>1306</v>
      </c>
      <c r="F23" s="134">
        <v>0.14</v>
      </c>
      <c r="G23" s="134"/>
      <c r="H23" s="31">
        <f>ROUND(F23*G23,2)</f>
        <v>0</v>
      </c>
      <c r="I23" s="31">
        <v>0.0932</v>
      </c>
      <c r="J23" s="31">
        <f>F23*I23</f>
        <v>0.013048000000000002</v>
      </c>
    </row>
    <row r="24" spans="1:10" s="403" customFormat="1" ht="12.75">
      <c r="A24" s="327">
        <v>17</v>
      </c>
      <c r="B24" s="131"/>
      <c r="C24" s="131" t="s">
        <v>670</v>
      </c>
      <c r="D24" s="394" t="s">
        <v>1870</v>
      </c>
      <c r="E24" s="131" t="s">
        <v>1277</v>
      </c>
      <c r="F24" s="134">
        <v>12</v>
      </c>
      <c r="G24" s="134"/>
      <c r="H24" s="31">
        <f>ROUND(F24*G24,2)</f>
        <v>0</v>
      </c>
      <c r="I24" s="31">
        <v>0.02</v>
      </c>
      <c r="J24" s="31">
        <f>F24*I24</f>
        <v>0.24</v>
      </c>
    </row>
    <row r="25" spans="1:10" ht="12.75">
      <c r="A25" s="327">
        <v>18</v>
      </c>
      <c r="B25" s="131"/>
      <c r="C25" s="131" t="s">
        <v>671</v>
      </c>
      <c r="D25" s="148" t="s">
        <v>641</v>
      </c>
      <c r="E25" s="131" t="s">
        <v>1277</v>
      </c>
      <c r="F25" s="134">
        <v>24</v>
      </c>
      <c r="G25" s="134"/>
      <c r="H25" s="31">
        <f>ROUND(F25*G25,2)</f>
        <v>0</v>
      </c>
      <c r="I25" s="31">
        <v>0.0932</v>
      </c>
      <c r="J25" s="31">
        <f>F25*I25</f>
        <v>2.2368</v>
      </c>
    </row>
    <row r="26" spans="1:10" ht="12.75">
      <c r="A26" s="135"/>
      <c r="B26" s="135"/>
      <c r="C26" s="136" t="s">
        <v>1309</v>
      </c>
      <c r="D26" s="331" t="s">
        <v>1367</v>
      </c>
      <c r="E26" s="212"/>
      <c r="F26" s="212"/>
      <c r="G26" s="212"/>
      <c r="H26" s="130">
        <f>SUM(H27:H44)</f>
        <v>0</v>
      </c>
      <c r="I26" s="125"/>
      <c r="J26" s="130">
        <f>SUM(J27:J44)</f>
        <v>16.0352413</v>
      </c>
    </row>
    <row r="27" spans="1:10" ht="12.75">
      <c r="A27" s="327">
        <v>19</v>
      </c>
      <c r="B27" s="131" t="s">
        <v>50</v>
      </c>
      <c r="C27" s="131" t="s">
        <v>72</v>
      </c>
      <c r="D27" s="148" t="s">
        <v>73</v>
      </c>
      <c r="E27" s="131" t="s">
        <v>1372</v>
      </c>
      <c r="F27" s="134">
        <v>20</v>
      </c>
      <c r="G27" s="134"/>
      <c r="H27" s="134">
        <f aca="true" t="shared" si="2" ref="H27:H44">ROUND(F27*G27,2)</f>
        <v>0</v>
      </c>
      <c r="I27" s="134">
        <v>0.02237</v>
      </c>
      <c r="J27" s="134">
        <f aca="true" t="shared" si="3" ref="J27:J44">F27*I27</f>
        <v>0.4474</v>
      </c>
    </row>
    <row r="28" spans="1:10" ht="12.75">
      <c r="A28" s="327">
        <v>20</v>
      </c>
      <c r="B28" s="131" t="s">
        <v>50</v>
      </c>
      <c r="C28" s="131" t="s">
        <v>74</v>
      </c>
      <c r="D28" s="148" t="s">
        <v>75</v>
      </c>
      <c r="E28" s="131" t="s">
        <v>1372</v>
      </c>
      <c r="F28" s="134">
        <v>20</v>
      </c>
      <c r="G28" s="134"/>
      <c r="H28" s="134">
        <f t="shared" si="2"/>
        <v>0</v>
      </c>
      <c r="I28" s="134">
        <v>0.08321</v>
      </c>
      <c r="J28" s="134">
        <f t="shared" si="3"/>
        <v>1.6642000000000001</v>
      </c>
    </row>
    <row r="29" spans="1:10" ht="12.75">
      <c r="A29" s="327">
        <v>21</v>
      </c>
      <c r="B29" s="131" t="s">
        <v>50</v>
      </c>
      <c r="C29" s="131" t="s">
        <v>76</v>
      </c>
      <c r="D29" s="148" t="s">
        <v>77</v>
      </c>
      <c r="E29" s="131" t="s">
        <v>1269</v>
      </c>
      <c r="F29" s="134">
        <v>20</v>
      </c>
      <c r="G29" s="134"/>
      <c r="H29" s="134">
        <f t="shared" si="2"/>
        <v>0</v>
      </c>
      <c r="I29" s="134">
        <v>0.03767</v>
      </c>
      <c r="J29" s="134">
        <f t="shared" si="3"/>
        <v>0.7534000000000001</v>
      </c>
    </row>
    <row r="30" spans="1:10" s="403" customFormat="1" ht="25.5">
      <c r="A30" s="327">
        <v>22</v>
      </c>
      <c r="B30" s="131" t="s">
        <v>50</v>
      </c>
      <c r="C30" s="131" t="s">
        <v>79</v>
      </c>
      <c r="D30" s="394" t="s">
        <v>580</v>
      </c>
      <c r="E30" s="131" t="s">
        <v>1306</v>
      </c>
      <c r="F30" s="134">
        <v>1.42</v>
      </c>
      <c r="G30" s="134"/>
      <c r="H30" s="134">
        <f t="shared" si="2"/>
        <v>0</v>
      </c>
      <c r="I30" s="134">
        <v>1.09188</v>
      </c>
      <c r="J30" s="134">
        <f t="shared" si="3"/>
        <v>1.5504695999999998</v>
      </c>
    </row>
    <row r="31" spans="1:10" s="403" customFormat="1" ht="25.5">
      <c r="A31" s="327">
        <v>23</v>
      </c>
      <c r="B31" s="131" t="s">
        <v>50</v>
      </c>
      <c r="C31" s="131" t="s">
        <v>78</v>
      </c>
      <c r="D31" s="394" t="s">
        <v>1872</v>
      </c>
      <c r="E31" s="32" t="s">
        <v>1306</v>
      </c>
      <c r="F31" s="31">
        <v>0.66</v>
      </c>
      <c r="G31" s="134"/>
      <c r="H31" s="134">
        <f t="shared" si="2"/>
        <v>0</v>
      </c>
      <c r="I31" s="134">
        <v>1.09663</v>
      </c>
      <c r="J31" s="134">
        <f t="shared" si="3"/>
        <v>0.7237758000000001</v>
      </c>
    </row>
    <row r="32" spans="1:10" ht="12.75">
      <c r="A32" s="327">
        <v>24</v>
      </c>
      <c r="B32" s="131"/>
      <c r="C32" s="131" t="s">
        <v>78</v>
      </c>
      <c r="D32" s="394" t="s">
        <v>1871</v>
      </c>
      <c r="E32" s="32" t="s">
        <v>1277</v>
      </c>
      <c r="F32" s="31">
        <v>40</v>
      </c>
      <c r="G32" s="134"/>
      <c r="H32" s="134">
        <f t="shared" si="2"/>
        <v>0</v>
      </c>
      <c r="I32" s="134">
        <v>0.001</v>
      </c>
      <c r="J32" s="134">
        <f t="shared" si="3"/>
        <v>0.04</v>
      </c>
    </row>
    <row r="33" spans="1:10" ht="12.75">
      <c r="A33" s="327">
        <v>25</v>
      </c>
      <c r="B33" s="131" t="s">
        <v>50</v>
      </c>
      <c r="C33" s="131" t="s">
        <v>81</v>
      </c>
      <c r="D33" s="148" t="s">
        <v>82</v>
      </c>
      <c r="E33" s="131" t="s">
        <v>1269</v>
      </c>
      <c r="F33" s="134">
        <v>9.79</v>
      </c>
      <c r="G33" s="134"/>
      <c r="H33" s="134">
        <f t="shared" si="2"/>
        <v>0</v>
      </c>
      <c r="I33" s="134">
        <v>0.01059</v>
      </c>
      <c r="J33" s="134">
        <f t="shared" si="3"/>
        <v>0.1036761</v>
      </c>
    </row>
    <row r="34" spans="1:10" ht="12.75">
      <c r="A34" s="327">
        <v>26</v>
      </c>
      <c r="B34" s="131" t="s">
        <v>50</v>
      </c>
      <c r="C34" s="131" t="s">
        <v>83</v>
      </c>
      <c r="D34" s="148" t="s">
        <v>84</v>
      </c>
      <c r="E34" s="131" t="s">
        <v>1275</v>
      </c>
      <c r="F34" s="134">
        <v>1.95</v>
      </c>
      <c r="G34" s="134"/>
      <c r="H34" s="134">
        <f t="shared" si="2"/>
        <v>0</v>
      </c>
      <c r="I34" s="134">
        <v>2.45351</v>
      </c>
      <c r="J34" s="134">
        <f t="shared" si="3"/>
        <v>4.7843445000000004</v>
      </c>
    </row>
    <row r="35" spans="1:10" ht="12.75">
      <c r="A35" s="327">
        <v>27</v>
      </c>
      <c r="B35" s="131" t="s">
        <v>50</v>
      </c>
      <c r="C35" s="131" t="s">
        <v>85</v>
      </c>
      <c r="D35" s="148" t="s">
        <v>86</v>
      </c>
      <c r="E35" s="131" t="s">
        <v>1306</v>
      </c>
      <c r="F35" s="134">
        <v>0.2</v>
      </c>
      <c r="G35" s="134"/>
      <c r="H35" s="134">
        <f t="shared" si="2"/>
        <v>0</v>
      </c>
      <c r="I35" s="134">
        <v>1.02139</v>
      </c>
      <c r="J35" s="134">
        <f t="shared" si="3"/>
        <v>0.20427800000000002</v>
      </c>
    </row>
    <row r="36" spans="1:10" ht="12.75">
      <c r="A36" s="327">
        <v>28</v>
      </c>
      <c r="B36" s="131" t="s">
        <v>50</v>
      </c>
      <c r="C36" s="131" t="s">
        <v>87</v>
      </c>
      <c r="D36" s="148" t="s">
        <v>88</v>
      </c>
      <c r="E36" s="131" t="s">
        <v>1275</v>
      </c>
      <c r="F36" s="134">
        <v>0.3</v>
      </c>
      <c r="G36" s="134"/>
      <c r="H36" s="134">
        <f t="shared" si="2"/>
        <v>0</v>
      </c>
      <c r="I36" s="134">
        <v>1.86253</v>
      </c>
      <c r="J36" s="134">
        <f t="shared" si="3"/>
        <v>0.558759</v>
      </c>
    </row>
    <row r="37" spans="1:10" ht="12.75">
      <c r="A37" s="327">
        <v>29</v>
      </c>
      <c r="B37" s="131" t="s">
        <v>50</v>
      </c>
      <c r="C37" s="131" t="s">
        <v>89</v>
      </c>
      <c r="D37" s="148" t="s">
        <v>90</v>
      </c>
      <c r="E37" s="131" t="s">
        <v>1269</v>
      </c>
      <c r="F37" s="134">
        <v>4.93</v>
      </c>
      <c r="G37" s="134"/>
      <c r="H37" s="134">
        <f t="shared" si="2"/>
        <v>0</v>
      </c>
      <c r="I37" s="134">
        <v>0.38199</v>
      </c>
      <c r="J37" s="134">
        <f t="shared" si="3"/>
        <v>1.8832106999999998</v>
      </c>
    </row>
    <row r="38" spans="1:10" ht="12.75">
      <c r="A38" s="327">
        <v>30</v>
      </c>
      <c r="B38" s="131" t="s">
        <v>50</v>
      </c>
      <c r="C38" s="131" t="s">
        <v>91</v>
      </c>
      <c r="D38" s="148" t="s">
        <v>92</v>
      </c>
      <c r="E38" s="131" t="s">
        <v>1269</v>
      </c>
      <c r="F38" s="134">
        <v>6.63</v>
      </c>
      <c r="G38" s="134"/>
      <c r="H38" s="134">
        <f t="shared" si="2"/>
        <v>0</v>
      </c>
      <c r="I38" s="134">
        <v>0.17646</v>
      </c>
      <c r="J38" s="134">
        <f t="shared" si="3"/>
        <v>1.1699298</v>
      </c>
    </row>
    <row r="39" spans="1:10" s="403" customFormat="1" ht="12.75">
      <c r="A39" s="327">
        <v>31</v>
      </c>
      <c r="B39" s="131" t="s">
        <v>50</v>
      </c>
      <c r="C39" s="131" t="s">
        <v>93</v>
      </c>
      <c r="D39" s="148" t="s">
        <v>1907</v>
      </c>
      <c r="E39" s="131" t="s">
        <v>1269</v>
      </c>
      <c r="F39" s="134">
        <v>48.89</v>
      </c>
      <c r="G39" s="134"/>
      <c r="H39" s="134">
        <f>ROUND(F39*G39,2)</f>
        <v>0</v>
      </c>
      <c r="I39" s="134">
        <v>0.01597</v>
      </c>
      <c r="J39" s="134">
        <f>F39*I39</f>
        <v>0.7807733000000001</v>
      </c>
    </row>
    <row r="40" spans="1:12" s="403" customFormat="1" ht="25.5">
      <c r="A40" s="327">
        <v>32</v>
      </c>
      <c r="B40" s="131" t="s">
        <v>50</v>
      </c>
      <c r="C40" s="131" t="s">
        <v>93</v>
      </c>
      <c r="D40" s="148" t="s">
        <v>1908</v>
      </c>
      <c r="E40" s="131" t="s">
        <v>1269</v>
      </c>
      <c r="F40" s="134">
        <v>39.25</v>
      </c>
      <c r="G40" s="134"/>
      <c r="H40" s="134">
        <f>ROUND(F40*G40,2)</f>
        <v>0</v>
      </c>
      <c r="I40" s="134">
        <v>0.01597</v>
      </c>
      <c r="J40" s="134">
        <f>F40*I40</f>
        <v>0.6268225000000001</v>
      </c>
      <c r="L40" s="736"/>
    </row>
    <row r="41" spans="1:12" s="403" customFormat="1" ht="12.75">
      <c r="A41" s="327">
        <v>33</v>
      </c>
      <c r="B41" s="131" t="s">
        <v>50</v>
      </c>
      <c r="C41" s="131" t="s">
        <v>93</v>
      </c>
      <c r="D41" s="148" t="s">
        <v>1906</v>
      </c>
      <c r="E41" s="131" t="s">
        <v>1269</v>
      </c>
      <c r="F41" s="134">
        <v>15</v>
      </c>
      <c r="G41" s="134"/>
      <c r="H41" s="134">
        <f>ROUND(F41*G41,2)</f>
        <v>0</v>
      </c>
      <c r="I41" s="134">
        <v>0.01597</v>
      </c>
      <c r="J41" s="134">
        <f>F41*I41</f>
        <v>0.23955</v>
      </c>
      <c r="L41" s="736"/>
    </row>
    <row r="42" spans="1:10" s="403" customFormat="1" ht="12.75">
      <c r="A42" s="327">
        <v>34</v>
      </c>
      <c r="B42" s="131" t="s">
        <v>50</v>
      </c>
      <c r="C42" s="131" t="s">
        <v>93</v>
      </c>
      <c r="D42" s="148" t="s">
        <v>652</v>
      </c>
      <c r="E42" s="131" t="s">
        <v>1269</v>
      </c>
      <c r="F42" s="134">
        <v>7.4</v>
      </c>
      <c r="G42" s="134"/>
      <c r="H42" s="134">
        <f>ROUND(F42*G42,2)</f>
        <v>0</v>
      </c>
      <c r="I42" s="134">
        <v>0.01597</v>
      </c>
      <c r="J42" s="134">
        <f>F42*I42</f>
        <v>0.11817800000000002</v>
      </c>
    </row>
    <row r="43" spans="1:10" s="403" customFormat="1" ht="12.75">
      <c r="A43" s="327">
        <v>35</v>
      </c>
      <c r="B43" s="131" t="s">
        <v>50</v>
      </c>
      <c r="C43" s="131" t="s">
        <v>93</v>
      </c>
      <c r="D43" s="148" t="s">
        <v>659</v>
      </c>
      <c r="E43" s="131" t="s">
        <v>1269</v>
      </c>
      <c r="F43" s="134">
        <v>14.4</v>
      </c>
      <c r="G43" s="134"/>
      <c r="H43" s="134">
        <f>ROUND(F43*G43,2)</f>
        <v>0</v>
      </c>
      <c r="I43" s="134">
        <v>0.01597</v>
      </c>
      <c r="J43" s="134">
        <f>F43*I43</f>
        <v>0.22996800000000003</v>
      </c>
    </row>
    <row r="44" spans="1:13" s="403" customFormat="1" ht="12.75">
      <c r="A44" s="327">
        <v>36</v>
      </c>
      <c r="B44" s="131" t="s">
        <v>50</v>
      </c>
      <c r="C44" s="131" t="s">
        <v>93</v>
      </c>
      <c r="D44" s="148" t="s">
        <v>660</v>
      </c>
      <c r="E44" s="131" t="s">
        <v>1269</v>
      </c>
      <c r="F44" s="134">
        <v>9.8</v>
      </c>
      <c r="G44" s="134"/>
      <c r="H44" s="134">
        <f t="shared" si="2"/>
        <v>0</v>
      </c>
      <c r="I44" s="134">
        <v>0.01597</v>
      </c>
      <c r="J44" s="134">
        <f t="shared" si="3"/>
        <v>0.15650600000000003</v>
      </c>
      <c r="M44" s="736"/>
    </row>
    <row r="45" spans="1:10" ht="12.75">
      <c r="A45" s="135"/>
      <c r="B45" s="135"/>
      <c r="C45" s="136" t="s">
        <v>1532</v>
      </c>
      <c r="D45" s="331" t="s">
        <v>94</v>
      </c>
      <c r="E45" s="212"/>
      <c r="F45" s="212"/>
      <c r="G45" s="212"/>
      <c r="H45" s="130">
        <f>SUM(H46:H50)</f>
        <v>0</v>
      </c>
      <c r="I45" s="125"/>
      <c r="J45" s="130">
        <f>SUM(J46:J50)</f>
        <v>0.7174279</v>
      </c>
    </row>
    <row r="46" spans="1:10" ht="12.75">
      <c r="A46" s="327">
        <v>37</v>
      </c>
      <c r="B46" s="131" t="s">
        <v>50</v>
      </c>
      <c r="C46" s="131" t="s">
        <v>95</v>
      </c>
      <c r="D46" s="148" t="s">
        <v>96</v>
      </c>
      <c r="E46" s="131" t="s">
        <v>1282</v>
      </c>
      <c r="F46" s="134">
        <v>30</v>
      </c>
      <c r="G46" s="134"/>
      <c r="H46" s="134">
        <f>ROUND(F46*G46,2)</f>
        <v>0</v>
      </c>
      <c r="I46" s="134">
        <v>0.00238</v>
      </c>
      <c r="J46" s="134">
        <f>F46*I46</f>
        <v>0.0714</v>
      </c>
    </row>
    <row r="47" spans="1:10" ht="12.75">
      <c r="A47" s="327">
        <v>38</v>
      </c>
      <c r="B47" s="131" t="s">
        <v>50</v>
      </c>
      <c r="C47" s="131" t="s">
        <v>97</v>
      </c>
      <c r="D47" s="148" t="s">
        <v>98</v>
      </c>
      <c r="E47" s="131" t="s">
        <v>1372</v>
      </c>
      <c r="F47" s="134">
        <v>30</v>
      </c>
      <c r="G47" s="134"/>
      <c r="H47" s="134">
        <f>ROUND(F47*G47,2)</f>
        <v>0</v>
      </c>
      <c r="I47" s="134">
        <v>0.00478</v>
      </c>
      <c r="J47" s="134">
        <f>F47*I47</f>
        <v>0.1434</v>
      </c>
    </row>
    <row r="48" spans="1:10" ht="12.75">
      <c r="A48" s="327">
        <v>39</v>
      </c>
      <c r="B48" s="131" t="s">
        <v>50</v>
      </c>
      <c r="C48" s="131" t="s">
        <v>99</v>
      </c>
      <c r="D48" s="148" t="s">
        <v>100</v>
      </c>
      <c r="E48" s="131" t="s">
        <v>1372</v>
      </c>
      <c r="F48" s="134">
        <v>15</v>
      </c>
      <c r="G48" s="134"/>
      <c r="H48" s="134">
        <f>ROUND(F48*G48,2)</f>
        <v>0</v>
      </c>
      <c r="I48" s="134">
        <v>0.01187</v>
      </c>
      <c r="J48" s="134">
        <f>F48*I48</f>
        <v>0.17805</v>
      </c>
    </row>
    <row r="49" spans="1:10" ht="12.75">
      <c r="A49" s="327">
        <v>40</v>
      </c>
      <c r="B49" s="131" t="s">
        <v>50</v>
      </c>
      <c r="C49" s="131" t="s">
        <v>101</v>
      </c>
      <c r="D49" s="148" t="s">
        <v>102</v>
      </c>
      <c r="E49" s="131" t="s">
        <v>1372</v>
      </c>
      <c r="F49" s="134">
        <v>8</v>
      </c>
      <c r="G49" s="134"/>
      <c r="H49" s="134">
        <f>ROUND(F49*G49,2)</f>
        <v>0</v>
      </c>
      <c r="I49" s="134">
        <v>0.03781</v>
      </c>
      <c r="J49" s="134">
        <f>F49*I49</f>
        <v>0.30248</v>
      </c>
    </row>
    <row r="50" spans="1:10" ht="12.75">
      <c r="A50" s="327">
        <v>41</v>
      </c>
      <c r="B50" s="131" t="s">
        <v>50</v>
      </c>
      <c r="C50" s="131" t="s">
        <v>103</v>
      </c>
      <c r="D50" s="148" t="s">
        <v>1909</v>
      </c>
      <c r="E50" s="131" t="s">
        <v>1269</v>
      </c>
      <c r="F50" s="134">
        <v>200.89</v>
      </c>
      <c r="G50" s="134"/>
      <c r="H50" s="134">
        <f>ROUND(F50*G50,2)</f>
        <v>0</v>
      </c>
      <c r="I50" s="134">
        <v>0.00011</v>
      </c>
      <c r="J50" s="134">
        <f>F50*I50</f>
        <v>0.0220979</v>
      </c>
    </row>
    <row r="51" spans="1:10" ht="12.75">
      <c r="A51" s="135"/>
      <c r="B51" s="135"/>
      <c r="C51" s="136" t="s">
        <v>1526</v>
      </c>
      <c r="D51" s="331" t="s">
        <v>1083</v>
      </c>
      <c r="E51" s="212"/>
      <c r="F51" s="212"/>
      <c r="G51" s="212"/>
      <c r="H51" s="130">
        <f>SUM(H52:H54)</f>
        <v>0</v>
      </c>
      <c r="I51" s="125"/>
      <c r="J51" s="130">
        <f>SUM(J52:J54)</f>
        <v>11.041269999999999</v>
      </c>
    </row>
    <row r="52" spans="1:10" ht="12.75">
      <c r="A52" s="327">
        <v>42</v>
      </c>
      <c r="B52" s="131" t="s">
        <v>50</v>
      </c>
      <c r="C52" s="131" t="s">
        <v>104</v>
      </c>
      <c r="D52" s="148" t="s">
        <v>105</v>
      </c>
      <c r="E52" s="131" t="s">
        <v>1275</v>
      </c>
      <c r="F52" s="134">
        <v>2.3</v>
      </c>
      <c r="G52" s="134"/>
      <c r="H52" s="134">
        <f>ROUND(F52*G52,2)</f>
        <v>0</v>
      </c>
      <c r="I52" s="134">
        <v>2.261</v>
      </c>
      <c r="J52" s="134">
        <f>F52*I52</f>
        <v>5.2002999999999995</v>
      </c>
    </row>
    <row r="53" spans="1:10" ht="12.75">
      <c r="A53" s="327">
        <v>43</v>
      </c>
      <c r="B53" s="131" t="s">
        <v>50</v>
      </c>
      <c r="C53" s="131" t="s">
        <v>80</v>
      </c>
      <c r="D53" s="148" t="s">
        <v>106</v>
      </c>
      <c r="E53" s="131" t="s">
        <v>1275</v>
      </c>
      <c r="F53" s="134">
        <v>1.5</v>
      </c>
      <c r="G53" s="134"/>
      <c r="H53" s="134">
        <f>ROUND(F53*G53,2)</f>
        <v>0</v>
      </c>
      <c r="I53" s="134">
        <v>2.42198</v>
      </c>
      <c r="J53" s="134">
        <f>F53*I53</f>
        <v>3.6329700000000003</v>
      </c>
    </row>
    <row r="54" spans="1:10" ht="12.75">
      <c r="A54" s="327">
        <v>44</v>
      </c>
      <c r="B54" s="131" t="s">
        <v>50</v>
      </c>
      <c r="C54" s="131" t="s">
        <v>107</v>
      </c>
      <c r="D54" s="148" t="s">
        <v>108</v>
      </c>
      <c r="E54" s="131" t="s">
        <v>1269</v>
      </c>
      <c r="F54" s="134">
        <v>32</v>
      </c>
      <c r="G54" s="134"/>
      <c r="H54" s="134">
        <f>ROUND(F54*G54,2)</f>
        <v>0</v>
      </c>
      <c r="I54" s="134">
        <v>0.069</v>
      </c>
      <c r="J54" s="134">
        <f>F54*I54</f>
        <v>2.208</v>
      </c>
    </row>
    <row r="55" spans="1:10" ht="12.75">
      <c r="A55" s="135"/>
      <c r="B55" s="135"/>
      <c r="C55" s="136" t="s">
        <v>1076</v>
      </c>
      <c r="D55" s="331" t="s">
        <v>1368</v>
      </c>
      <c r="E55" s="212"/>
      <c r="F55" s="212"/>
      <c r="G55" s="212"/>
      <c r="H55" s="130">
        <f>SUM(H56:H59)</f>
        <v>0</v>
      </c>
      <c r="I55" s="125"/>
      <c r="J55" s="130">
        <f>SUM(J56:J59)</f>
        <v>0.820638</v>
      </c>
    </row>
    <row r="56" spans="1:10" ht="12.75">
      <c r="A56" s="327">
        <v>45</v>
      </c>
      <c r="B56" s="131" t="s">
        <v>50</v>
      </c>
      <c r="C56" s="131" t="s">
        <v>1563</v>
      </c>
      <c r="D56" s="148" t="s">
        <v>109</v>
      </c>
      <c r="E56" s="131" t="s">
        <v>1269</v>
      </c>
      <c r="F56" s="134">
        <v>12.2</v>
      </c>
      <c r="G56" s="134"/>
      <c r="H56" s="134">
        <f>ROUND(F56*G56,2)</f>
        <v>0</v>
      </c>
      <c r="I56" s="134">
        <v>0.0002</v>
      </c>
      <c r="J56" s="134">
        <f>F56*I56</f>
        <v>0.00244</v>
      </c>
    </row>
    <row r="57" spans="1:10" ht="12.75">
      <c r="A57" s="327">
        <v>46</v>
      </c>
      <c r="B57" s="131" t="s">
        <v>50</v>
      </c>
      <c r="C57" s="131" t="s">
        <v>1557</v>
      </c>
      <c r="D57" s="148" t="s">
        <v>655</v>
      </c>
      <c r="E57" s="131" t="s">
        <v>1269</v>
      </c>
      <c r="F57" s="134">
        <v>12.2</v>
      </c>
      <c r="G57" s="134"/>
      <c r="H57" s="134">
        <f>ROUND(F57*G57,2)</f>
        <v>0</v>
      </c>
      <c r="I57" s="134">
        <v>0.00559</v>
      </c>
      <c r="J57" s="134">
        <f>F57*I57</f>
        <v>0.068198</v>
      </c>
    </row>
    <row r="58" spans="1:10" ht="12.75">
      <c r="A58" s="327">
        <v>47</v>
      </c>
      <c r="B58" s="131" t="s">
        <v>50</v>
      </c>
      <c r="C58" s="131" t="s">
        <v>1553</v>
      </c>
      <c r="D58" s="148" t="s">
        <v>649</v>
      </c>
      <c r="E58" s="131" t="s">
        <v>1269</v>
      </c>
      <c r="F58" s="134">
        <v>37.5</v>
      </c>
      <c r="G58" s="134"/>
      <c r="H58" s="134">
        <f>ROUND(F58*G58,2)</f>
        <v>0</v>
      </c>
      <c r="I58" s="134">
        <v>0.02</v>
      </c>
      <c r="J58" s="134">
        <f>F58*I58</f>
        <v>0.75</v>
      </c>
    </row>
    <row r="59" spans="1:10" ht="12.75">
      <c r="A59" s="327">
        <v>48</v>
      </c>
      <c r="B59" s="131" t="s">
        <v>50</v>
      </c>
      <c r="C59" s="131" t="s">
        <v>1550</v>
      </c>
      <c r="D59" s="148" t="s">
        <v>1549</v>
      </c>
      <c r="E59" s="131" t="s">
        <v>1306</v>
      </c>
      <c r="F59" s="134">
        <v>0.9</v>
      </c>
      <c r="G59" s="134"/>
      <c r="H59" s="134">
        <f>ROUND(F59*G59,2)</f>
        <v>0</v>
      </c>
      <c r="I59" s="134">
        <v>0</v>
      </c>
      <c r="J59" s="134">
        <f>F59*I59</f>
        <v>0</v>
      </c>
    </row>
    <row r="60" spans="1:10" ht="12.75">
      <c r="A60" s="411"/>
      <c r="B60" s="135"/>
      <c r="C60" s="136" t="s">
        <v>1339</v>
      </c>
      <c r="D60" s="331" t="s">
        <v>1548</v>
      </c>
      <c r="E60" s="212"/>
      <c r="F60" s="212"/>
      <c r="G60" s="212"/>
      <c r="H60" s="130">
        <f>SUM(H61:H62)</f>
        <v>0</v>
      </c>
      <c r="I60" s="125"/>
      <c r="J60" s="130">
        <f>SUM(J61:J62)</f>
        <v>0.07014000000000001</v>
      </c>
    </row>
    <row r="61" spans="1:10" ht="12.75">
      <c r="A61" s="327">
        <v>49</v>
      </c>
      <c r="B61" s="131" t="s">
        <v>1393</v>
      </c>
      <c r="C61" s="131" t="s">
        <v>1546</v>
      </c>
      <c r="D61" s="148" t="s">
        <v>1545</v>
      </c>
      <c r="E61" s="131" t="s">
        <v>1282</v>
      </c>
      <c r="F61" s="134">
        <v>21</v>
      </c>
      <c r="G61" s="134"/>
      <c r="H61" s="134">
        <f>ROUND(F61*G61,2)</f>
        <v>0</v>
      </c>
      <c r="I61" s="134">
        <v>0.00334</v>
      </c>
      <c r="J61" s="134">
        <f>F61*I61</f>
        <v>0.07014000000000001</v>
      </c>
    </row>
    <row r="62" spans="1:13" ht="12.75">
      <c r="A62" s="327">
        <v>50</v>
      </c>
      <c r="B62" s="131" t="s">
        <v>1393</v>
      </c>
      <c r="C62" s="131" t="s">
        <v>1525</v>
      </c>
      <c r="D62" s="148" t="s">
        <v>1524</v>
      </c>
      <c r="E62" s="131" t="s">
        <v>1306</v>
      </c>
      <c r="F62" s="134">
        <v>0.95591</v>
      </c>
      <c r="G62" s="134"/>
      <c r="H62" s="134">
        <f>ROUND(F62*G62,2)</f>
        <v>0</v>
      </c>
      <c r="I62" s="134">
        <v>0</v>
      </c>
      <c r="J62" s="134">
        <f>F62*I62</f>
        <v>0</v>
      </c>
      <c r="L62" s="641"/>
      <c r="M62" s="641"/>
    </row>
    <row r="63" spans="1:10" ht="12.75">
      <c r="A63" s="411"/>
      <c r="B63" s="135"/>
      <c r="C63" s="136" t="s">
        <v>1523</v>
      </c>
      <c r="D63" s="331" t="s">
        <v>1522</v>
      </c>
      <c r="E63" s="212"/>
      <c r="F63" s="212"/>
      <c r="G63" s="212"/>
      <c r="H63" s="130">
        <f>SUM(H64:H67)</f>
        <v>0</v>
      </c>
      <c r="I63" s="125"/>
      <c r="J63" s="130">
        <f>SUM(J64:J67)</f>
        <v>0.15106000000000003</v>
      </c>
    </row>
    <row r="64" spans="1:10" ht="12.75">
      <c r="A64" s="327">
        <v>51</v>
      </c>
      <c r="B64" s="131" t="s">
        <v>1393</v>
      </c>
      <c r="C64" s="131" t="s">
        <v>1520</v>
      </c>
      <c r="D64" s="148" t="s">
        <v>650</v>
      </c>
      <c r="E64" s="131" t="s">
        <v>1269</v>
      </c>
      <c r="F64" s="134">
        <v>8.3</v>
      </c>
      <c r="G64" s="134"/>
      <c r="H64" s="134">
        <f>ROUND(F64*G64,2)</f>
        <v>0</v>
      </c>
      <c r="I64" s="134">
        <v>0.0028</v>
      </c>
      <c r="J64" s="134">
        <f>F64*I64</f>
        <v>0.02324</v>
      </c>
    </row>
    <row r="65" spans="1:10" ht="12.75">
      <c r="A65" s="327">
        <v>52</v>
      </c>
      <c r="B65" s="131" t="s">
        <v>1393</v>
      </c>
      <c r="C65" s="131" t="s">
        <v>1518</v>
      </c>
      <c r="D65" s="148" t="s">
        <v>651</v>
      </c>
      <c r="E65" s="131" t="s">
        <v>1269</v>
      </c>
      <c r="F65" s="134">
        <v>8.3</v>
      </c>
      <c r="G65" s="134"/>
      <c r="H65" s="134">
        <f>ROUND(F65*G65,2)</f>
        <v>0</v>
      </c>
      <c r="I65" s="134">
        <v>0.0142</v>
      </c>
      <c r="J65" s="134">
        <f>F65*I65</f>
        <v>0.11786000000000002</v>
      </c>
    </row>
    <row r="66" spans="1:10" ht="12.75">
      <c r="A66" s="327">
        <v>53</v>
      </c>
      <c r="B66" s="131" t="s">
        <v>1393</v>
      </c>
      <c r="C66" s="131" t="s">
        <v>1515</v>
      </c>
      <c r="D66" s="148" t="s">
        <v>1514</v>
      </c>
      <c r="E66" s="131" t="s">
        <v>1269</v>
      </c>
      <c r="F66" s="134">
        <v>8.3</v>
      </c>
      <c r="G66" s="134"/>
      <c r="H66" s="134">
        <f>ROUND(F66*G66,2)</f>
        <v>0</v>
      </c>
      <c r="I66" s="134">
        <v>0.0012</v>
      </c>
      <c r="J66" s="134">
        <f>F66*I66</f>
        <v>0.00996</v>
      </c>
    </row>
    <row r="67" spans="1:10" ht="12.75">
      <c r="A67" s="327">
        <v>54</v>
      </c>
      <c r="B67" s="131" t="s">
        <v>1393</v>
      </c>
      <c r="C67" s="131" t="s">
        <v>1512</v>
      </c>
      <c r="D67" s="148" t="s">
        <v>1511</v>
      </c>
      <c r="E67" s="131" t="s">
        <v>1306</v>
      </c>
      <c r="F67" s="134">
        <v>0.15</v>
      </c>
      <c r="G67" s="134"/>
      <c r="H67" s="134">
        <f>ROUND(F67*G67,2)</f>
        <v>0</v>
      </c>
      <c r="I67" s="134">
        <v>0</v>
      </c>
      <c r="J67" s="134">
        <f>F67*I67</f>
        <v>0</v>
      </c>
    </row>
    <row r="68" spans="1:10" ht="12.75">
      <c r="A68" s="212"/>
      <c r="B68" s="135"/>
      <c r="C68" s="136" t="s">
        <v>1304</v>
      </c>
      <c r="D68" s="331" t="s">
        <v>110</v>
      </c>
      <c r="E68" s="212"/>
      <c r="F68" s="212"/>
      <c r="G68" s="212"/>
      <c r="H68" s="130">
        <f>SUM(H69:H93)</f>
        <v>0</v>
      </c>
      <c r="I68" s="125"/>
      <c r="J68" s="130">
        <f>SUM(J69:J93)</f>
        <v>11.687884599999997</v>
      </c>
    </row>
    <row r="69" spans="1:10" ht="12.75">
      <c r="A69" s="327">
        <v>55</v>
      </c>
      <c r="B69" s="131" t="s">
        <v>50</v>
      </c>
      <c r="C69" s="131" t="s">
        <v>111</v>
      </c>
      <c r="D69" s="148" t="s">
        <v>112</v>
      </c>
      <c r="E69" s="131" t="s">
        <v>1308</v>
      </c>
      <c r="F69" s="134">
        <v>3740</v>
      </c>
      <c r="G69" s="134"/>
      <c r="H69" s="134">
        <f aca="true" t="shared" si="4" ref="H69:H93">ROUND(F69*G69,2)</f>
        <v>0</v>
      </c>
      <c r="I69" s="134"/>
      <c r="J69" s="134">
        <f>F69*I69</f>
        <v>0</v>
      </c>
    </row>
    <row r="70" spans="1:10" ht="12.75">
      <c r="A70" s="327">
        <v>56</v>
      </c>
      <c r="B70" s="131" t="s">
        <v>50</v>
      </c>
      <c r="C70" s="131" t="s">
        <v>111</v>
      </c>
      <c r="D70" s="148" t="s">
        <v>642</v>
      </c>
      <c r="E70" s="131" t="s">
        <v>1308</v>
      </c>
      <c r="F70" s="134">
        <v>160</v>
      </c>
      <c r="G70" s="134"/>
      <c r="H70" s="134">
        <f t="shared" si="4"/>
        <v>0</v>
      </c>
      <c r="I70" s="134"/>
      <c r="J70" s="134">
        <f aca="true" t="shared" si="5" ref="J70:J93">F70*I70</f>
        <v>0</v>
      </c>
    </row>
    <row r="71" spans="1:10" ht="25.5">
      <c r="A71" s="327">
        <v>57</v>
      </c>
      <c r="B71" s="131" t="s">
        <v>50</v>
      </c>
      <c r="C71" s="131" t="s">
        <v>113</v>
      </c>
      <c r="D71" s="148" t="s">
        <v>658</v>
      </c>
      <c r="E71" s="131" t="s">
        <v>1306</v>
      </c>
      <c r="F71" s="134">
        <v>3.74</v>
      </c>
      <c r="G71" s="134"/>
      <c r="H71" s="134">
        <f t="shared" si="4"/>
        <v>0</v>
      </c>
      <c r="I71" s="134">
        <v>1</v>
      </c>
      <c r="J71" s="134">
        <f t="shared" si="5"/>
        <v>3.74</v>
      </c>
    </row>
    <row r="72" spans="1:10" ht="12.75">
      <c r="A72" s="327">
        <v>58</v>
      </c>
      <c r="B72" s="131" t="s">
        <v>50</v>
      </c>
      <c r="C72" s="131" t="s">
        <v>114</v>
      </c>
      <c r="D72" s="148" t="s">
        <v>647</v>
      </c>
      <c r="E72" s="131" t="s">
        <v>1306</v>
      </c>
      <c r="F72" s="134">
        <v>0.16</v>
      </c>
      <c r="G72" s="134"/>
      <c r="H72" s="134">
        <f t="shared" si="4"/>
        <v>0</v>
      </c>
      <c r="I72" s="134">
        <v>1</v>
      </c>
      <c r="J72" s="134">
        <f t="shared" si="5"/>
        <v>0.16</v>
      </c>
    </row>
    <row r="73" spans="1:10" ht="12.75">
      <c r="A73" s="327">
        <v>59</v>
      </c>
      <c r="B73" s="131" t="s">
        <v>50</v>
      </c>
      <c r="C73" s="131" t="s">
        <v>115</v>
      </c>
      <c r="D73" s="148" t="s">
        <v>116</v>
      </c>
      <c r="E73" s="131" t="s">
        <v>1308</v>
      </c>
      <c r="F73" s="134">
        <v>3740</v>
      </c>
      <c r="G73" s="134"/>
      <c r="H73" s="134">
        <f t="shared" si="4"/>
        <v>0</v>
      </c>
      <c r="I73" s="134">
        <v>0</v>
      </c>
      <c r="J73" s="134">
        <f t="shared" si="5"/>
        <v>0</v>
      </c>
    </row>
    <row r="74" spans="1:12" ht="12.75">
      <c r="A74" s="327">
        <v>60</v>
      </c>
      <c r="B74" s="131" t="s">
        <v>50</v>
      </c>
      <c r="C74" s="131" t="s">
        <v>117</v>
      </c>
      <c r="D74" s="148" t="s">
        <v>643</v>
      </c>
      <c r="E74" s="131" t="s">
        <v>1308</v>
      </c>
      <c r="F74" s="134">
        <v>160</v>
      </c>
      <c r="G74" s="134"/>
      <c r="H74" s="134">
        <f t="shared" si="4"/>
        <v>0</v>
      </c>
      <c r="I74" s="134">
        <v>0</v>
      </c>
      <c r="J74" s="134">
        <f t="shared" si="5"/>
        <v>0</v>
      </c>
      <c r="L74" s="339"/>
    </row>
    <row r="75" spans="1:10" ht="12.75">
      <c r="A75" s="327">
        <v>61</v>
      </c>
      <c r="B75" s="131" t="s">
        <v>50</v>
      </c>
      <c r="C75" s="131" t="s">
        <v>118</v>
      </c>
      <c r="D75" s="148" t="s">
        <v>644</v>
      </c>
      <c r="E75" s="131" t="s">
        <v>1269</v>
      </c>
      <c r="F75" s="134">
        <v>6</v>
      </c>
      <c r="G75" s="134"/>
      <c r="H75" s="134">
        <f t="shared" si="4"/>
        <v>0</v>
      </c>
      <c r="I75" s="134">
        <v>0.04529</v>
      </c>
      <c r="J75" s="134">
        <f t="shared" si="5"/>
        <v>0.27174</v>
      </c>
    </row>
    <row r="76" spans="1:10" ht="12.75">
      <c r="A76" s="327">
        <v>62</v>
      </c>
      <c r="B76" s="131"/>
      <c r="C76" s="131" t="s">
        <v>118</v>
      </c>
      <c r="D76" s="148" t="s">
        <v>645</v>
      </c>
      <c r="E76" s="131" t="s">
        <v>1269</v>
      </c>
      <c r="F76" s="134">
        <v>31</v>
      </c>
      <c r="G76" s="134"/>
      <c r="H76" s="134">
        <f t="shared" si="4"/>
        <v>0</v>
      </c>
      <c r="I76" s="134">
        <v>0.04529</v>
      </c>
      <c r="J76" s="134">
        <f t="shared" si="5"/>
        <v>1.4039899999999998</v>
      </c>
    </row>
    <row r="77" spans="1:10" ht="12.75">
      <c r="A77" s="327">
        <v>63</v>
      </c>
      <c r="B77" s="131" t="s">
        <v>50</v>
      </c>
      <c r="C77" s="131" t="s">
        <v>118</v>
      </c>
      <c r="D77" s="148" t="s">
        <v>653</v>
      </c>
      <c r="E77" s="131" t="s">
        <v>1269</v>
      </c>
      <c r="F77" s="134">
        <v>39</v>
      </c>
      <c r="G77" s="134"/>
      <c r="H77" s="134">
        <f t="shared" si="4"/>
        <v>0</v>
      </c>
      <c r="I77" s="134">
        <v>0.04529</v>
      </c>
      <c r="J77" s="134">
        <f t="shared" si="5"/>
        <v>1.7663099999999998</v>
      </c>
    </row>
    <row r="78" spans="1:10" ht="12.75">
      <c r="A78" s="327">
        <v>64</v>
      </c>
      <c r="B78" s="131"/>
      <c r="C78" s="131" t="s">
        <v>118</v>
      </c>
      <c r="D78" s="148" t="s">
        <v>654</v>
      </c>
      <c r="E78" s="131" t="s">
        <v>1269</v>
      </c>
      <c r="F78" s="134">
        <v>25.74</v>
      </c>
      <c r="G78" s="134"/>
      <c r="H78" s="134">
        <f t="shared" si="4"/>
        <v>0</v>
      </c>
      <c r="I78" s="134">
        <v>0.04529</v>
      </c>
      <c r="J78" s="134">
        <f t="shared" si="5"/>
        <v>1.1657646</v>
      </c>
    </row>
    <row r="79" spans="1:10" ht="12.75">
      <c r="A79" s="327">
        <v>65</v>
      </c>
      <c r="B79" s="131"/>
      <c r="C79" s="131" t="s">
        <v>648</v>
      </c>
      <c r="D79" s="148" t="s">
        <v>1877</v>
      </c>
      <c r="E79" s="131" t="s">
        <v>1269</v>
      </c>
      <c r="F79" s="134">
        <v>21.3</v>
      </c>
      <c r="G79" s="134"/>
      <c r="H79" s="134">
        <f t="shared" si="4"/>
        <v>0</v>
      </c>
      <c r="I79" s="134">
        <v>0.05</v>
      </c>
      <c r="J79" s="134">
        <f t="shared" si="5"/>
        <v>1.0650000000000002</v>
      </c>
    </row>
    <row r="80" spans="1:10" ht="12.75">
      <c r="A80" s="327">
        <v>66</v>
      </c>
      <c r="B80" s="131" t="s">
        <v>50</v>
      </c>
      <c r="C80" s="131" t="s">
        <v>119</v>
      </c>
      <c r="D80" s="148" t="s">
        <v>646</v>
      </c>
      <c r="E80" s="131" t="s">
        <v>1269</v>
      </c>
      <c r="F80" s="134">
        <v>6</v>
      </c>
      <c r="G80" s="134"/>
      <c r="H80" s="134">
        <f t="shared" si="4"/>
        <v>0</v>
      </c>
      <c r="I80" s="134">
        <v>0.02318</v>
      </c>
      <c r="J80" s="134">
        <f t="shared" si="5"/>
        <v>0.13907999999999998</v>
      </c>
    </row>
    <row r="81" spans="1:10" ht="25.5">
      <c r="A81" s="327">
        <v>67</v>
      </c>
      <c r="B81" s="131"/>
      <c r="C81" s="131" t="s">
        <v>648</v>
      </c>
      <c r="D81" s="148" t="s">
        <v>1874</v>
      </c>
      <c r="E81" s="131" t="s">
        <v>1269</v>
      </c>
      <c r="F81" s="134">
        <v>6.8</v>
      </c>
      <c r="G81" s="134"/>
      <c r="H81" s="134">
        <f t="shared" si="4"/>
        <v>0</v>
      </c>
      <c r="I81" s="134">
        <v>0.06</v>
      </c>
      <c r="J81" s="134">
        <f t="shared" si="5"/>
        <v>0.408</v>
      </c>
    </row>
    <row r="82" spans="1:10" ht="12.75">
      <c r="A82" s="327">
        <v>68</v>
      </c>
      <c r="B82" s="131"/>
      <c r="C82" s="131" t="s">
        <v>1875</v>
      </c>
      <c r="D82" s="148" t="s">
        <v>1876</v>
      </c>
      <c r="E82" s="131" t="s">
        <v>1284</v>
      </c>
      <c r="F82" s="134">
        <v>1</v>
      </c>
      <c r="G82" s="134"/>
      <c r="H82" s="134">
        <f t="shared" si="4"/>
        <v>0</v>
      </c>
      <c r="I82" s="134">
        <v>0.22</v>
      </c>
      <c r="J82" s="134">
        <f t="shared" si="5"/>
        <v>0.22</v>
      </c>
    </row>
    <row r="83" spans="1:10" ht="12.75">
      <c r="A83" s="327">
        <v>69</v>
      </c>
      <c r="B83" s="131"/>
      <c r="C83" s="131" t="s">
        <v>672</v>
      </c>
      <c r="D83" s="148" t="s">
        <v>682</v>
      </c>
      <c r="E83" s="131" t="s">
        <v>1277</v>
      </c>
      <c r="F83" s="134">
        <v>5</v>
      </c>
      <c r="G83" s="134"/>
      <c r="H83" s="134">
        <f aca="true" t="shared" si="6" ref="H83:H92">ROUND(F83*G83,2)</f>
        <v>0</v>
      </c>
      <c r="I83" s="134">
        <v>0.04</v>
      </c>
      <c r="J83" s="134">
        <f>F83*I83</f>
        <v>0.2</v>
      </c>
    </row>
    <row r="84" spans="1:10" ht="12.75">
      <c r="A84" s="327">
        <v>70</v>
      </c>
      <c r="B84" s="131"/>
      <c r="C84" s="131" t="s">
        <v>673</v>
      </c>
      <c r="D84" s="148" t="s">
        <v>683</v>
      </c>
      <c r="E84" s="131" t="s">
        <v>1277</v>
      </c>
      <c r="F84" s="134">
        <v>1</v>
      </c>
      <c r="G84" s="134"/>
      <c r="H84" s="134">
        <f t="shared" si="6"/>
        <v>0</v>
      </c>
      <c r="I84" s="134">
        <v>0.026</v>
      </c>
      <c r="J84" s="134">
        <f>F84*I84</f>
        <v>0.026</v>
      </c>
    </row>
    <row r="85" spans="1:10" ht="12.75">
      <c r="A85" s="327">
        <v>71</v>
      </c>
      <c r="B85" s="131"/>
      <c r="C85" s="131" t="s">
        <v>674</v>
      </c>
      <c r="D85" s="148" t="s">
        <v>684</v>
      </c>
      <c r="E85" s="131" t="s">
        <v>1277</v>
      </c>
      <c r="F85" s="134">
        <v>1</v>
      </c>
      <c r="G85" s="134"/>
      <c r="H85" s="134">
        <f t="shared" si="6"/>
        <v>0</v>
      </c>
      <c r="I85" s="134">
        <v>0.06</v>
      </c>
      <c r="J85" s="134">
        <f>F85*I85</f>
        <v>0.06</v>
      </c>
    </row>
    <row r="86" spans="1:10" ht="12.75">
      <c r="A86" s="327">
        <v>72</v>
      </c>
      <c r="B86" s="131"/>
      <c r="C86" s="131" t="s">
        <v>675</v>
      </c>
      <c r="D86" s="148" t="s">
        <v>685</v>
      </c>
      <c r="E86" s="131" t="s">
        <v>1269</v>
      </c>
      <c r="F86" s="134">
        <v>25.8</v>
      </c>
      <c r="G86" s="134"/>
      <c r="H86" s="134">
        <f t="shared" si="6"/>
        <v>0</v>
      </c>
      <c r="I86" s="134">
        <v>0.02</v>
      </c>
      <c r="J86" s="134">
        <f>F86*I86</f>
        <v>0.516</v>
      </c>
    </row>
    <row r="87" spans="1:10" ht="12.75">
      <c r="A87" s="327">
        <v>73</v>
      </c>
      <c r="B87" s="131"/>
      <c r="C87" s="131" t="s">
        <v>676</v>
      </c>
      <c r="D87" s="148" t="s">
        <v>686</v>
      </c>
      <c r="E87" s="131" t="s">
        <v>1269</v>
      </c>
      <c r="F87" s="134">
        <v>10.4</v>
      </c>
      <c r="G87" s="134"/>
      <c r="H87" s="134">
        <f t="shared" si="6"/>
        <v>0</v>
      </c>
      <c r="I87" s="134">
        <v>0.02</v>
      </c>
      <c r="J87" s="134">
        <f aca="true" t="shared" si="7" ref="J87:J92">F87*I87</f>
        <v>0.20800000000000002</v>
      </c>
    </row>
    <row r="88" spans="1:10" ht="12.75">
      <c r="A88" s="327">
        <v>74</v>
      </c>
      <c r="B88" s="131"/>
      <c r="C88" s="131" t="s">
        <v>677</v>
      </c>
      <c r="D88" s="148" t="s">
        <v>687</v>
      </c>
      <c r="E88" s="131" t="s">
        <v>1269</v>
      </c>
      <c r="F88" s="134">
        <v>5.6</v>
      </c>
      <c r="G88" s="134"/>
      <c r="H88" s="134">
        <f t="shared" si="6"/>
        <v>0</v>
      </c>
      <c r="I88" s="134">
        <v>0.02</v>
      </c>
      <c r="J88" s="134">
        <f t="shared" si="7"/>
        <v>0.11199999999999999</v>
      </c>
    </row>
    <row r="89" spans="1:10" ht="12.75">
      <c r="A89" s="327">
        <v>75</v>
      </c>
      <c r="B89" s="131"/>
      <c r="C89" s="131" t="s">
        <v>678</v>
      </c>
      <c r="D89" s="148" t="s">
        <v>688</v>
      </c>
      <c r="E89" s="131" t="s">
        <v>1269</v>
      </c>
      <c r="F89" s="134">
        <v>1.8</v>
      </c>
      <c r="G89" s="134"/>
      <c r="H89" s="134">
        <f t="shared" si="6"/>
        <v>0</v>
      </c>
      <c r="I89" s="134">
        <v>0.02</v>
      </c>
      <c r="J89" s="134">
        <f t="shared" si="7"/>
        <v>0.036000000000000004</v>
      </c>
    </row>
    <row r="90" spans="1:10" ht="12.75">
      <c r="A90" s="327">
        <v>76</v>
      </c>
      <c r="B90" s="131"/>
      <c r="C90" s="131" t="s">
        <v>679</v>
      </c>
      <c r="D90" s="148" t="s">
        <v>689</v>
      </c>
      <c r="E90" s="131" t="s">
        <v>1284</v>
      </c>
      <c r="F90" s="134">
        <v>1</v>
      </c>
      <c r="G90" s="134"/>
      <c r="H90" s="134">
        <f t="shared" si="6"/>
        <v>0</v>
      </c>
      <c r="I90" s="134">
        <v>0.04</v>
      </c>
      <c r="J90" s="134">
        <f t="shared" si="7"/>
        <v>0.04</v>
      </c>
    </row>
    <row r="91" spans="1:10" ht="12.75">
      <c r="A91" s="327">
        <v>77</v>
      </c>
      <c r="B91" s="131"/>
      <c r="C91" s="131" t="s">
        <v>680</v>
      </c>
      <c r="D91" s="148" t="s">
        <v>690</v>
      </c>
      <c r="E91" s="131" t="s">
        <v>1284</v>
      </c>
      <c r="F91" s="134">
        <v>1</v>
      </c>
      <c r="G91" s="134"/>
      <c r="H91" s="134">
        <f t="shared" si="6"/>
        <v>0</v>
      </c>
      <c r="I91" s="134">
        <v>0.03</v>
      </c>
      <c r="J91" s="134">
        <f t="shared" si="7"/>
        <v>0.03</v>
      </c>
    </row>
    <row r="92" spans="1:10" ht="12.75">
      <c r="A92" s="327">
        <v>78</v>
      </c>
      <c r="B92" s="131"/>
      <c r="C92" s="131" t="s">
        <v>681</v>
      </c>
      <c r="D92" s="148" t="s">
        <v>691</v>
      </c>
      <c r="E92" s="131" t="s">
        <v>1284</v>
      </c>
      <c r="F92" s="134">
        <v>1</v>
      </c>
      <c r="G92" s="134"/>
      <c r="H92" s="134">
        <f t="shared" si="6"/>
        <v>0</v>
      </c>
      <c r="I92" s="134">
        <v>0.12</v>
      </c>
      <c r="J92" s="134">
        <f t="shared" si="7"/>
        <v>0.12</v>
      </c>
    </row>
    <row r="93" spans="1:10" ht="12.75">
      <c r="A93" s="327">
        <v>79</v>
      </c>
      <c r="B93" s="131" t="s">
        <v>50</v>
      </c>
      <c r="C93" s="131" t="s">
        <v>120</v>
      </c>
      <c r="D93" s="148" t="s">
        <v>121</v>
      </c>
      <c r="E93" s="131" t="s">
        <v>1306</v>
      </c>
      <c r="F93" s="134">
        <v>11.32</v>
      </c>
      <c r="G93" s="134"/>
      <c r="H93" s="134">
        <f t="shared" si="4"/>
        <v>0</v>
      </c>
      <c r="I93" s="134">
        <v>0</v>
      </c>
      <c r="J93" s="134">
        <f t="shared" si="5"/>
        <v>0</v>
      </c>
    </row>
    <row r="94" spans="1:10" ht="12.75">
      <c r="A94" s="212"/>
      <c r="B94" s="135"/>
      <c r="C94" s="136" t="s">
        <v>1431</v>
      </c>
      <c r="D94" s="331" t="s">
        <v>1510</v>
      </c>
      <c r="E94" s="212"/>
      <c r="F94" s="212"/>
      <c r="G94" s="212"/>
      <c r="H94" s="130">
        <f>SUM(H95:H99)</f>
        <v>0</v>
      </c>
      <c r="I94" s="125"/>
      <c r="J94" s="130">
        <f>SUM(J95:J99)</f>
        <v>6.4747</v>
      </c>
    </row>
    <row r="95" spans="1:10" ht="12.75">
      <c r="A95" s="327">
        <v>80</v>
      </c>
      <c r="B95" s="131" t="s">
        <v>50</v>
      </c>
      <c r="C95" s="131" t="s">
        <v>1508</v>
      </c>
      <c r="D95" s="148" t="s">
        <v>1507</v>
      </c>
      <c r="E95" s="131" t="s">
        <v>1269</v>
      </c>
      <c r="F95" s="134">
        <v>250</v>
      </c>
      <c r="G95" s="134"/>
      <c r="H95" s="134">
        <f>ROUND(F95*G95,2)</f>
        <v>0</v>
      </c>
      <c r="I95" s="134">
        <v>0.02426</v>
      </c>
      <c r="J95" s="134">
        <f>F95*I95</f>
        <v>6.065</v>
      </c>
    </row>
    <row r="96" spans="1:10" ht="12.75">
      <c r="A96" s="327">
        <v>81</v>
      </c>
      <c r="B96" s="131" t="s">
        <v>50</v>
      </c>
      <c r="C96" s="131" t="s">
        <v>1505</v>
      </c>
      <c r="D96" s="148" t="s">
        <v>1504</v>
      </c>
      <c r="E96" s="131" t="s">
        <v>1269</v>
      </c>
      <c r="F96" s="134">
        <v>250</v>
      </c>
      <c r="G96" s="134"/>
      <c r="H96" s="134">
        <f>ROUND(F96*G96,2)</f>
        <v>0</v>
      </c>
      <c r="I96" s="134">
        <v>0.00102</v>
      </c>
      <c r="J96" s="134">
        <f>F96*I96</f>
        <v>0.255</v>
      </c>
    </row>
    <row r="97" spans="1:10" ht="12.75">
      <c r="A97" s="327">
        <v>82</v>
      </c>
      <c r="B97" s="131" t="s">
        <v>50</v>
      </c>
      <c r="C97" s="131" t="s">
        <v>1502</v>
      </c>
      <c r="D97" s="148" t="s">
        <v>1501</v>
      </c>
      <c r="E97" s="131" t="s">
        <v>1269</v>
      </c>
      <c r="F97" s="134">
        <v>250</v>
      </c>
      <c r="G97" s="134"/>
      <c r="H97" s="134">
        <f>ROUND(F97*G97,2)</f>
        <v>0</v>
      </c>
      <c r="I97" s="134">
        <v>0</v>
      </c>
      <c r="J97" s="134">
        <f>F97*I97</f>
        <v>0</v>
      </c>
    </row>
    <row r="98" spans="1:10" ht="12.75">
      <c r="A98" s="327">
        <v>83</v>
      </c>
      <c r="B98" s="131" t="s">
        <v>50</v>
      </c>
      <c r="C98" s="131" t="s">
        <v>122</v>
      </c>
      <c r="D98" s="148" t="s">
        <v>123</v>
      </c>
      <c r="E98" s="131" t="s">
        <v>1269</v>
      </c>
      <c r="F98" s="134">
        <v>30</v>
      </c>
      <c r="G98" s="134"/>
      <c r="H98" s="134">
        <f>ROUND(F98*G98,2)</f>
        <v>0</v>
      </c>
      <c r="I98" s="134">
        <v>0.00121</v>
      </c>
      <c r="J98" s="134">
        <f>F98*I98</f>
        <v>0.0363</v>
      </c>
    </row>
    <row r="99" spans="1:10" ht="12.75">
      <c r="A99" s="327">
        <v>84</v>
      </c>
      <c r="B99" s="131" t="s">
        <v>50</v>
      </c>
      <c r="C99" s="131" t="s">
        <v>124</v>
      </c>
      <c r="D99" s="148" t="s">
        <v>125</v>
      </c>
      <c r="E99" s="131" t="s">
        <v>1269</v>
      </c>
      <c r="F99" s="134">
        <v>20</v>
      </c>
      <c r="G99" s="134"/>
      <c r="H99" s="134">
        <f>ROUND(F99*G99,2)</f>
        <v>0</v>
      </c>
      <c r="I99" s="134">
        <v>0.00592</v>
      </c>
      <c r="J99" s="134">
        <f>F99*I99</f>
        <v>0.1184</v>
      </c>
    </row>
    <row r="100" spans="1:10" ht="12.75">
      <c r="A100" s="212"/>
      <c r="B100" s="135"/>
      <c r="C100" s="136" t="s">
        <v>1428</v>
      </c>
      <c r="D100" s="331" t="s">
        <v>126</v>
      </c>
      <c r="E100" s="212"/>
      <c r="F100" s="212"/>
      <c r="G100" s="212"/>
      <c r="H100" s="130">
        <f>SUM(H101:H105)</f>
        <v>0</v>
      </c>
      <c r="I100" s="125"/>
      <c r="J100" s="130">
        <f>SUM(J101:J105)</f>
        <v>0.5428</v>
      </c>
    </row>
    <row r="101" spans="1:10" ht="12.75">
      <c r="A101" s="327">
        <v>85</v>
      </c>
      <c r="B101" s="131" t="s">
        <v>50</v>
      </c>
      <c r="C101" s="131" t="s">
        <v>1090</v>
      </c>
      <c r="D101" s="148" t="s">
        <v>1089</v>
      </c>
      <c r="E101" s="131" t="s">
        <v>1372</v>
      </c>
      <c r="F101" s="134">
        <v>25</v>
      </c>
      <c r="G101" s="134"/>
      <c r="H101" s="134">
        <f>ROUND(F101*G101,2)</f>
        <v>0</v>
      </c>
      <c r="I101" s="134">
        <v>0.0117</v>
      </c>
      <c r="J101" s="134">
        <f>F101*I101</f>
        <v>0.2925</v>
      </c>
    </row>
    <row r="102" spans="1:10" ht="12.75">
      <c r="A102" s="327">
        <v>86</v>
      </c>
      <c r="B102" s="131" t="s">
        <v>50</v>
      </c>
      <c r="C102" s="131" t="s">
        <v>1088</v>
      </c>
      <c r="D102" s="148" t="s">
        <v>1087</v>
      </c>
      <c r="E102" s="131" t="s">
        <v>1372</v>
      </c>
      <c r="F102" s="134">
        <v>15</v>
      </c>
      <c r="G102" s="134"/>
      <c r="H102" s="134">
        <f>ROUND(F102*G102,2)</f>
        <v>0</v>
      </c>
      <c r="I102" s="134">
        <v>0.01638</v>
      </c>
      <c r="J102" s="134">
        <f>F102*I102</f>
        <v>0.24569999999999997</v>
      </c>
    </row>
    <row r="103" spans="1:10" ht="12.75">
      <c r="A103" s="327">
        <v>87</v>
      </c>
      <c r="B103" s="131" t="s">
        <v>50</v>
      </c>
      <c r="C103" s="131" t="s">
        <v>127</v>
      </c>
      <c r="D103" s="148" t="s">
        <v>128</v>
      </c>
      <c r="E103" s="131" t="s">
        <v>1372</v>
      </c>
      <c r="F103" s="134">
        <v>40</v>
      </c>
      <c r="G103" s="134"/>
      <c r="H103" s="134">
        <f>ROUND(F103*G103,2)</f>
        <v>0</v>
      </c>
      <c r="I103" s="134">
        <v>1E-05</v>
      </c>
      <c r="J103" s="134">
        <f>F103*I103</f>
        <v>0.0004</v>
      </c>
    </row>
    <row r="104" spans="1:10" ht="12.75">
      <c r="A104" s="327">
        <v>88</v>
      </c>
      <c r="B104" s="131" t="s">
        <v>50</v>
      </c>
      <c r="C104" s="131" t="s">
        <v>129</v>
      </c>
      <c r="D104" s="148" t="s">
        <v>130</v>
      </c>
      <c r="E104" s="131" t="s">
        <v>1372</v>
      </c>
      <c r="F104" s="134">
        <v>20</v>
      </c>
      <c r="G104" s="134"/>
      <c r="H104" s="134">
        <f>ROUND(F104*G104,2)</f>
        <v>0</v>
      </c>
      <c r="I104" s="134">
        <v>1E-05</v>
      </c>
      <c r="J104" s="134">
        <f>F104*I104</f>
        <v>0.0002</v>
      </c>
    </row>
    <row r="105" spans="1:10" ht="12.75">
      <c r="A105" s="327">
        <v>89</v>
      </c>
      <c r="B105" s="131" t="s">
        <v>50</v>
      </c>
      <c r="C105" s="131" t="s">
        <v>131</v>
      </c>
      <c r="D105" s="148" t="s">
        <v>132</v>
      </c>
      <c r="E105" s="131" t="s">
        <v>1269</v>
      </c>
      <c r="F105" s="134">
        <v>100</v>
      </c>
      <c r="G105" s="134"/>
      <c r="H105" s="134">
        <f>ROUND(F105*G105,2)</f>
        <v>0</v>
      </c>
      <c r="I105" s="134">
        <v>4E-05</v>
      </c>
      <c r="J105" s="134">
        <f>F105*I105</f>
        <v>0.004</v>
      </c>
    </row>
    <row r="106" spans="1:10" ht="12.75">
      <c r="A106" s="212"/>
      <c r="B106" s="135"/>
      <c r="C106" s="136" t="s">
        <v>1425</v>
      </c>
      <c r="D106" s="331" t="s">
        <v>1482</v>
      </c>
      <c r="E106" s="212"/>
      <c r="F106" s="212"/>
      <c r="G106" s="212"/>
      <c r="H106" s="130">
        <f>SUM(H107:H126)</f>
        <v>0</v>
      </c>
      <c r="I106" s="125"/>
      <c r="J106" s="130">
        <f>SUM(J107:J126)</f>
        <v>58.84232000000001</v>
      </c>
    </row>
    <row r="107" spans="1:10" ht="12.75">
      <c r="A107" s="327">
        <v>90</v>
      </c>
      <c r="B107" s="131" t="s">
        <v>50</v>
      </c>
      <c r="C107" s="131" t="s">
        <v>133</v>
      </c>
      <c r="D107" s="148" t="s">
        <v>134</v>
      </c>
      <c r="E107" s="131" t="s">
        <v>1275</v>
      </c>
      <c r="F107" s="134">
        <v>3</v>
      </c>
      <c r="G107" s="134"/>
      <c r="H107" s="134">
        <f aca="true" t="shared" si="8" ref="H107:H126">ROUND(F107*G107,2)</f>
        <v>0</v>
      </c>
      <c r="I107" s="134">
        <v>1.95</v>
      </c>
      <c r="J107" s="134">
        <f aca="true" t="shared" si="9" ref="J107:J126">F107*I107</f>
        <v>5.85</v>
      </c>
    </row>
    <row r="108" spans="1:10" ht="12.75">
      <c r="A108" s="327">
        <v>91</v>
      </c>
      <c r="B108" s="131" t="s">
        <v>50</v>
      </c>
      <c r="C108" s="131" t="s">
        <v>135</v>
      </c>
      <c r="D108" s="148" t="s">
        <v>136</v>
      </c>
      <c r="E108" s="131" t="s">
        <v>1269</v>
      </c>
      <c r="F108" s="134">
        <v>32.54</v>
      </c>
      <c r="G108" s="134"/>
      <c r="H108" s="134">
        <f t="shared" si="8"/>
        <v>0</v>
      </c>
      <c r="I108" s="134">
        <v>0.015</v>
      </c>
      <c r="J108" s="134">
        <f t="shared" si="9"/>
        <v>0.4881</v>
      </c>
    </row>
    <row r="109" spans="1:10" ht="12.75">
      <c r="A109" s="327">
        <v>92</v>
      </c>
      <c r="B109" s="131" t="s">
        <v>50</v>
      </c>
      <c r="C109" s="131" t="s">
        <v>137</v>
      </c>
      <c r="D109" s="148" t="s">
        <v>138</v>
      </c>
      <c r="E109" s="131" t="s">
        <v>1269</v>
      </c>
      <c r="F109" s="134">
        <v>10.02</v>
      </c>
      <c r="G109" s="134"/>
      <c r="H109" s="134">
        <f t="shared" si="8"/>
        <v>0</v>
      </c>
      <c r="I109" s="134">
        <v>0.025</v>
      </c>
      <c r="J109" s="134">
        <f t="shared" si="9"/>
        <v>0.2505</v>
      </c>
    </row>
    <row r="110" spans="1:10" ht="12.75">
      <c r="A110" s="327">
        <v>93</v>
      </c>
      <c r="B110" s="131" t="s">
        <v>50</v>
      </c>
      <c r="C110" s="131" t="s">
        <v>139</v>
      </c>
      <c r="D110" s="148" t="s">
        <v>140</v>
      </c>
      <c r="E110" s="131" t="s">
        <v>1269</v>
      </c>
      <c r="F110" s="134">
        <v>18.28</v>
      </c>
      <c r="G110" s="134"/>
      <c r="H110" s="134">
        <f t="shared" si="8"/>
        <v>0</v>
      </c>
      <c r="I110" s="134">
        <v>0.054</v>
      </c>
      <c r="J110" s="134">
        <f t="shared" si="9"/>
        <v>0.98712</v>
      </c>
    </row>
    <row r="111" spans="1:10" ht="12.75">
      <c r="A111" s="327">
        <v>94</v>
      </c>
      <c r="B111" s="131" t="s">
        <v>50</v>
      </c>
      <c r="C111" s="131" t="s">
        <v>141</v>
      </c>
      <c r="D111" s="148" t="s">
        <v>142</v>
      </c>
      <c r="E111" s="131" t="s">
        <v>1269</v>
      </c>
      <c r="F111" s="134">
        <v>16.2</v>
      </c>
      <c r="G111" s="134"/>
      <c r="H111" s="134">
        <f t="shared" si="8"/>
        <v>0</v>
      </c>
      <c r="I111" s="134">
        <v>0.168</v>
      </c>
      <c r="J111" s="134">
        <f t="shared" si="9"/>
        <v>2.7216</v>
      </c>
    </row>
    <row r="112" spans="1:10" ht="12.75">
      <c r="A112" s="327">
        <v>95</v>
      </c>
      <c r="B112" s="131" t="s">
        <v>50</v>
      </c>
      <c r="C112" s="131" t="s">
        <v>143</v>
      </c>
      <c r="D112" s="148" t="s">
        <v>144</v>
      </c>
      <c r="E112" s="131" t="s">
        <v>1275</v>
      </c>
      <c r="F112" s="134">
        <v>0.5</v>
      </c>
      <c r="G112" s="134"/>
      <c r="H112" s="134">
        <f t="shared" si="8"/>
        <v>0</v>
      </c>
      <c r="I112" s="134">
        <v>2.4</v>
      </c>
      <c r="J112" s="134">
        <f t="shared" si="9"/>
        <v>1.2</v>
      </c>
    </row>
    <row r="113" spans="1:10" ht="12.75">
      <c r="A113" s="327">
        <v>96</v>
      </c>
      <c r="B113" s="131" t="s">
        <v>50</v>
      </c>
      <c r="C113" s="131" t="s">
        <v>145</v>
      </c>
      <c r="D113" s="148" t="s">
        <v>146</v>
      </c>
      <c r="E113" s="131" t="s">
        <v>1275</v>
      </c>
      <c r="F113" s="134">
        <v>1</v>
      </c>
      <c r="G113" s="134"/>
      <c r="H113" s="134">
        <f t="shared" si="8"/>
        <v>0</v>
      </c>
      <c r="I113" s="134">
        <v>2.4</v>
      </c>
      <c r="J113" s="134">
        <f t="shared" si="9"/>
        <v>2.4</v>
      </c>
    </row>
    <row r="114" spans="1:10" ht="12.75">
      <c r="A114" s="327">
        <v>97</v>
      </c>
      <c r="B114" s="131" t="s">
        <v>50</v>
      </c>
      <c r="C114" s="131" t="s">
        <v>147</v>
      </c>
      <c r="D114" s="148" t="s">
        <v>148</v>
      </c>
      <c r="E114" s="131" t="s">
        <v>1275</v>
      </c>
      <c r="F114" s="134">
        <v>0.59</v>
      </c>
      <c r="G114" s="134"/>
      <c r="H114" s="134">
        <f t="shared" si="8"/>
        <v>0</v>
      </c>
      <c r="I114" s="134">
        <v>2.4</v>
      </c>
      <c r="J114" s="134">
        <f t="shared" si="9"/>
        <v>1.416</v>
      </c>
    </row>
    <row r="115" spans="1:10" ht="12.75">
      <c r="A115" s="327">
        <v>98</v>
      </c>
      <c r="B115" s="131" t="s">
        <v>50</v>
      </c>
      <c r="C115" s="131" t="s">
        <v>149</v>
      </c>
      <c r="D115" s="148" t="s">
        <v>150</v>
      </c>
      <c r="E115" s="131" t="s">
        <v>1282</v>
      </c>
      <c r="F115" s="134">
        <v>2.65</v>
      </c>
      <c r="G115" s="134"/>
      <c r="H115" s="134">
        <f t="shared" si="8"/>
        <v>0</v>
      </c>
      <c r="I115" s="134">
        <v>0.37</v>
      </c>
      <c r="J115" s="134">
        <f t="shared" si="9"/>
        <v>0.9804999999999999</v>
      </c>
    </row>
    <row r="116" spans="1:10" ht="12.75">
      <c r="A116" s="327">
        <v>99</v>
      </c>
      <c r="B116" s="131" t="s">
        <v>50</v>
      </c>
      <c r="C116" s="131" t="s">
        <v>151</v>
      </c>
      <c r="D116" s="148" t="s">
        <v>152</v>
      </c>
      <c r="E116" s="131" t="s">
        <v>1275</v>
      </c>
      <c r="F116" s="134">
        <v>1.5</v>
      </c>
      <c r="G116" s="134"/>
      <c r="H116" s="134">
        <f t="shared" si="8"/>
        <v>0</v>
      </c>
      <c r="I116" s="134">
        <v>2.4</v>
      </c>
      <c r="J116" s="134">
        <f t="shared" si="9"/>
        <v>3.5999999999999996</v>
      </c>
    </row>
    <row r="117" spans="1:10" ht="12.75">
      <c r="A117" s="327">
        <v>100</v>
      </c>
      <c r="B117" s="131" t="s">
        <v>50</v>
      </c>
      <c r="C117" s="131" t="s">
        <v>133</v>
      </c>
      <c r="D117" s="148" t="s">
        <v>153</v>
      </c>
      <c r="E117" s="131" t="s">
        <v>1275</v>
      </c>
      <c r="F117" s="134">
        <v>15.53</v>
      </c>
      <c r="G117" s="134"/>
      <c r="H117" s="134">
        <f t="shared" si="8"/>
        <v>0</v>
      </c>
      <c r="I117" s="134">
        <v>1.95</v>
      </c>
      <c r="J117" s="134">
        <f t="shared" si="9"/>
        <v>30.283499999999997</v>
      </c>
    </row>
    <row r="118" spans="1:10" ht="12.75">
      <c r="A118" s="327">
        <v>101</v>
      </c>
      <c r="B118" s="131" t="s">
        <v>50</v>
      </c>
      <c r="C118" s="131" t="s">
        <v>154</v>
      </c>
      <c r="D118" s="148" t="s">
        <v>155</v>
      </c>
      <c r="E118" s="131" t="s">
        <v>1372</v>
      </c>
      <c r="F118" s="134">
        <v>20</v>
      </c>
      <c r="G118" s="134"/>
      <c r="H118" s="134">
        <f t="shared" si="8"/>
        <v>0</v>
      </c>
      <c r="I118" s="134">
        <v>0.012</v>
      </c>
      <c r="J118" s="134">
        <f t="shared" si="9"/>
        <v>0.24</v>
      </c>
    </row>
    <row r="119" spans="1:10" ht="12.75">
      <c r="A119" s="327">
        <v>102</v>
      </c>
      <c r="B119" s="131" t="s">
        <v>50</v>
      </c>
      <c r="C119" s="131" t="s">
        <v>156</v>
      </c>
      <c r="D119" s="148" t="s">
        <v>157</v>
      </c>
      <c r="E119" s="131" t="s">
        <v>1372</v>
      </c>
      <c r="F119" s="134">
        <v>10</v>
      </c>
      <c r="G119" s="134"/>
      <c r="H119" s="134">
        <f t="shared" si="8"/>
        <v>0</v>
      </c>
      <c r="I119" s="134">
        <v>0.074</v>
      </c>
      <c r="J119" s="134">
        <f t="shared" si="9"/>
        <v>0.74</v>
      </c>
    </row>
    <row r="120" spans="1:10" ht="12.75">
      <c r="A120" s="327">
        <v>103</v>
      </c>
      <c r="B120" s="131" t="s">
        <v>50</v>
      </c>
      <c r="C120" s="131" t="s">
        <v>158</v>
      </c>
      <c r="D120" s="148" t="s">
        <v>159</v>
      </c>
      <c r="E120" s="131" t="s">
        <v>1372</v>
      </c>
      <c r="F120" s="134">
        <v>10</v>
      </c>
      <c r="G120" s="134"/>
      <c r="H120" s="134">
        <f t="shared" si="8"/>
        <v>0</v>
      </c>
      <c r="I120" s="134">
        <v>0.031</v>
      </c>
      <c r="J120" s="134">
        <f t="shared" si="9"/>
        <v>0.31</v>
      </c>
    </row>
    <row r="121" spans="1:10" ht="12.75">
      <c r="A121" s="327">
        <v>104</v>
      </c>
      <c r="B121" s="131" t="s">
        <v>50</v>
      </c>
      <c r="C121" s="131" t="s">
        <v>1474</v>
      </c>
      <c r="D121" s="148" t="s">
        <v>1473</v>
      </c>
      <c r="E121" s="131" t="s">
        <v>1372</v>
      </c>
      <c r="F121" s="134">
        <v>25</v>
      </c>
      <c r="G121" s="134"/>
      <c r="H121" s="134">
        <f t="shared" si="8"/>
        <v>0</v>
      </c>
      <c r="I121" s="134">
        <v>0.003</v>
      </c>
      <c r="J121" s="134">
        <f t="shared" si="9"/>
        <v>0.075</v>
      </c>
    </row>
    <row r="122" spans="1:10" ht="12.75">
      <c r="A122" s="327">
        <v>105</v>
      </c>
      <c r="B122" s="131" t="s">
        <v>50</v>
      </c>
      <c r="C122" s="131" t="s">
        <v>1471</v>
      </c>
      <c r="D122" s="148" t="s">
        <v>1470</v>
      </c>
      <c r="E122" s="131" t="s">
        <v>1372</v>
      </c>
      <c r="F122" s="134">
        <v>5</v>
      </c>
      <c r="G122" s="134"/>
      <c r="H122" s="134">
        <f t="shared" si="8"/>
        <v>0</v>
      </c>
      <c r="I122" s="134">
        <v>0.004</v>
      </c>
      <c r="J122" s="134">
        <f t="shared" si="9"/>
        <v>0.02</v>
      </c>
    </row>
    <row r="123" spans="1:10" ht="12.75">
      <c r="A123" s="327">
        <v>106</v>
      </c>
      <c r="B123" s="131" t="s">
        <v>50</v>
      </c>
      <c r="C123" s="131" t="s">
        <v>160</v>
      </c>
      <c r="D123" s="148" t="s">
        <v>161</v>
      </c>
      <c r="E123" s="131" t="s">
        <v>1372</v>
      </c>
      <c r="F123" s="134">
        <v>10</v>
      </c>
      <c r="G123" s="134"/>
      <c r="H123" s="134">
        <f t="shared" si="8"/>
        <v>0</v>
      </c>
      <c r="I123" s="134">
        <v>0.003</v>
      </c>
      <c r="J123" s="134">
        <f t="shared" si="9"/>
        <v>0.03</v>
      </c>
    </row>
    <row r="124" spans="1:10" ht="12.75">
      <c r="A124" s="327">
        <v>107</v>
      </c>
      <c r="B124" s="131" t="s">
        <v>50</v>
      </c>
      <c r="C124" s="131" t="s">
        <v>162</v>
      </c>
      <c r="D124" s="148" t="s">
        <v>163</v>
      </c>
      <c r="E124" s="131" t="s">
        <v>1282</v>
      </c>
      <c r="F124" s="134">
        <v>30</v>
      </c>
      <c r="G124" s="134"/>
      <c r="H124" s="134">
        <f t="shared" si="8"/>
        <v>0</v>
      </c>
      <c r="I124" s="134">
        <v>0.013</v>
      </c>
      <c r="J124" s="134">
        <f t="shared" si="9"/>
        <v>0.38999999999999996</v>
      </c>
    </row>
    <row r="125" spans="1:10" ht="12.75">
      <c r="A125" s="327">
        <v>108</v>
      </c>
      <c r="B125" s="131" t="s">
        <v>50</v>
      </c>
      <c r="C125" s="131" t="s">
        <v>164</v>
      </c>
      <c r="D125" s="148" t="s">
        <v>165</v>
      </c>
      <c r="E125" s="131" t="s">
        <v>1282</v>
      </c>
      <c r="F125" s="134">
        <v>5</v>
      </c>
      <c r="G125" s="134"/>
      <c r="H125" s="134">
        <f t="shared" si="8"/>
        <v>0</v>
      </c>
      <c r="I125" s="134">
        <v>0.008</v>
      </c>
      <c r="J125" s="134">
        <f t="shared" si="9"/>
        <v>0.04</v>
      </c>
    </row>
    <row r="126" spans="1:10" ht="12.75">
      <c r="A126" s="327">
        <v>109</v>
      </c>
      <c r="B126" s="131" t="s">
        <v>50</v>
      </c>
      <c r="C126" s="131" t="s">
        <v>166</v>
      </c>
      <c r="D126" s="148" t="s">
        <v>167</v>
      </c>
      <c r="E126" s="131" t="s">
        <v>1275</v>
      </c>
      <c r="F126" s="134">
        <v>3.1</v>
      </c>
      <c r="G126" s="134"/>
      <c r="H126" s="134">
        <f t="shared" si="8"/>
        <v>0</v>
      </c>
      <c r="I126" s="134">
        <v>2.2</v>
      </c>
      <c r="J126" s="134">
        <f t="shared" si="9"/>
        <v>6.820000000000001</v>
      </c>
    </row>
    <row r="127" spans="1:10" ht="12.75">
      <c r="A127" s="212"/>
      <c r="B127" s="135"/>
      <c r="C127" s="136" t="s">
        <v>168</v>
      </c>
      <c r="D127" s="331" t="s">
        <v>1244</v>
      </c>
      <c r="E127" s="212"/>
      <c r="F127" s="212"/>
      <c r="G127" s="212"/>
      <c r="H127" s="130">
        <f>SUM(H128:H128)</f>
        <v>0</v>
      </c>
      <c r="I127" s="125"/>
      <c r="J127" s="130">
        <f>SUM(J128:J128)</f>
        <v>0</v>
      </c>
    </row>
    <row r="128" spans="1:10" ht="39" customHeight="1">
      <c r="A128" s="327">
        <v>110</v>
      </c>
      <c r="B128" s="131" t="s">
        <v>50</v>
      </c>
      <c r="C128" s="131" t="s">
        <v>169</v>
      </c>
      <c r="D128" s="394" t="s">
        <v>1617</v>
      </c>
      <c r="E128" s="131" t="s">
        <v>1284</v>
      </c>
      <c r="F128" s="134">
        <v>1</v>
      </c>
      <c r="G128" s="134"/>
      <c r="H128" s="134">
        <f>ROUND(F128*G128,2)</f>
        <v>0</v>
      </c>
      <c r="I128" s="134">
        <v>0</v>
      </c>
      <c r="J128" s="134">
        <f>F128*I128</f>
        <v>0</v>
      </c>
    </row>
    <row r="129" spans="1:10" ht="12.75">
      <c r="A129" s="212"/>
      <c r="B129" s="135"/>
      <c r="C129" s="136"/>
      <c r="D129" s="331" t="s">
        <v>930</v>
      </c>
      <c r="E129" s="212" t="s">
        <v>1284</v>
      </c>
      <c r="F129" s="212"/>
      <c r="G129" s="212"/>
      <c r="H129" s="130">
        <f>H130</f>
        <v>0</v>
      </c>
      <c r="I129" s="125"/>
      <c r="J129" s="130">
        <f>SUM(J130:J130)</f>
        <v>0</v>
      </c>
    </row>
    <row r="130" spans="1:10" ht="15.75" customHeight="1">
      <c r="A130" s="327">
        <v>111</v>
      </c>
      <c r="B130" s="131"/>
      <c r="C130" s="131"/>
      <c r="D130" s="394" t="s">
        <v>1873</v>
      </c>
      <c r="E130" s="131" t="s">
        <v>1284</v>
      </c>
      <c r="F130" s="134">
        <v>1</v>
      </c>
      <c r="G130" s="134"/>
      <c r="H130" s="134">
        <f>F130*G130</f>
        <v>0</v>
      </c>
      <c r="I130" s="134"/>
      <c r="J130" s="134"/>
    </row>
    <row r="131" spans="1:10" ht="12.75">
      <c r="A131" s="212"/>
      <c r="B131" s="135"/>
      <c r="C131" s="136" t="s">
        <v>1418</v>
      </c>
      <c r="D131" s="331" t="s">
        <v>1417</v>
      </c>
      <c r="E131" s="212"/>
      <c r="F131" s="212"/>
      <c r="G131" s="212"/>
      <c r="H131" s="130">
        <f>SUM(H132:H132)</f>
        <v>0</v>
      </c>
      <c r="I131" s="125"/>
      <c r="J131" s="130">
        <f>SUM(J132:J132)</f>
        <v>0</v>
      </c>
    </row>
    <row r="132" spans="1:12" ht="12.75">
      <c r="A132" s="327">
        <v>112</v>
      </c>
      <c r="B132" s="131" t="s">
        <v>50</v>
      </c>
      <c r="C132" s="131" t="s">
        <v>1415</v>
      </c>
      <c r="D132" s="148" t="s">
        <v>1414</v>
      </c>
      <c r="E132" s="131" t="s">
        <v>1306</v>
      </c>
      <c r="F132" s="134">
        <f>SUM(J12+J26+J45+J51+J94+J100)</f>
        <v>60.31234539999999</v>
      </c>
      <c r="G132" s="134"/>
      <c r="H132" s="134">
        <f>ROUND(F132*G132,2)</f>
        <v>0</v>
      </c>
      <c r="I132" s="134">
        <v>0</v>
      </c>
      <c r="J132" s="134">
        <f>F132*I132</f>
        <v>0</v>
      </c>
      <c r="L132" s="339"/>
    </row>
    <row r="133" spans="1:10" ht="12.75">
      <c r="A133" s="212"/>
      <c r="B133" s="135"/>
      <c r="C133" s="136" t="s">
        <v>1413</v>
      </c>
      <c r="D133" s="331" t="s">
        <v>1412</v>
      </c>
      <c r="E133" s="212"/>
      <c r="F133" s="212"/>
      <c r="G133" s="212"/>
      <c r="H133" s="130">
        <f>SUM(H134:H141)</f>
        <v>0</v>
      </c>
      <c r="I133" s="125"/>
      <c r="J133" s="130">
        <f>SUM(J134:J141)</f>
        <v>0</v>
      </c>
    </row>
    <row r="134" spans="1:10" ht="12.75">
      <c r="A134" s="327">
        <v>113</v>
      </c>
      <c r="B134" s="131" t="s">
        <v>50</v>
      </c>
      <c r="C134" s="131" t="s">
        <v>1410</v>
      </c>
      <c r="D134" s="148" t="s">
        <v>1409</v>
      </c>
      <c r="E134" s="131" t="s">
        <v>1306</v>
      </c>
      <c r="F134" s="134">
        <v>56.5</v>
      </c>
      <c r="G134" s="134"/>
      <c r="H134" s="134">
        <f aca="true" t="shared" si="10" ref="H134:H141">ROUND(F134*G134,2)</f>
        <v>0</v>
      </c>
      <c r="I134" s="134">
        <v>0</v>
      </c>
      <c r="J134" s="134">
        <f aca="true" t="shared" si="11" ref="J134:J142">F134*I134</f>
        <v>0</v>
      </c>
    </row>
    <row r="135" spans="1:10" ht="12.75">
      <c r="A135" s="327">
        <v>114</v>
      </c>
      <c r="B135" s="131" t="s">
        <v>50</v>
      </c>
      <c r="C135" s="131" t="s">
        <v>1407</v>
      </c>
      <c r="D135" s="148" t="s">
        <v>170</v>
      </c>
      <c r="E135" s="131" t="s">
        <v>1306</v>
      </c>
      <c r="F135" s="134">
        <v>169.5</v>
      </c>
      <c r="G135" s="134"/>
      <c r="H135" s="134">
        <f t="shared" si="10"/>
        <v>0</v>
      </c>
      <c r="I135" s="134">
        <v>0</v>
      </c>
      <c r="J135" s="134">
        <f t="shared" si="11"/>
        <v>0</v>
      </c>
    </row>
    <row r="136" spans="1:10" ht="12.75">
      <c r="A136" s="327">
        <v>115</v>
      </c>
      <c r="B136" s="131" t="s">
        <v>50</v>
      </c>
      <c r="C136" s="131" t="s">
        <v>1404</v>
      </c>
      <c r="D136" s="148" t="s">
        <v>1403</v>
      </c>
      <c r="E136" s="131" t="s">
        <v>1306</v>
      </c>
      <c r="F136" s="134">
        <v>56.5</v>
      </c>
      <c r="G136" s="134"/>
      <c r="H136" s="134">
        <f t="shared" si="10"/>
        <v>0</v>
      </c>
      <c r="I136" s="134">
        <v>0</v>
      </c>
      <c r="J136" s="134">
        <f t="shared" si="11"/>
        <v>0</v>
      </c>
    </row>
    <row r="137" spans="1:10" ht="12.75">
      <c r="A137" s="327">
        <v>116</v>
      </c>
      <c r="B137" s="131" t="s">
        <v>50</v>
      </c>
      <c r="C137" s="131" t="s">
        <v>1401</v>
      </c>
      <c r="D137" s="148" t="s">
        <v>1400</v>
      </c>
      <c r="E137" s="131" t="s">
        <v>1306</v>
      </c>
      <c r="F137" s="134">
        <v>226</v>
      </c>
      <c r="G137" s="134"/>
      <c r="H137" s="134">
        <f t="shared" si="10"/>
        <v>0</v>
      </c>
      <c r="I137" s="134">
        <v>0</v>
      </c>
      <c r="J137" s="134">
        <f t="shared" si="11"/>
        <v>0</v>
      </c>
    </row>
    <row r="138" spans="1:10" ht="12.75">
      <c r="A138" s="327">
        <v>117</v>
      </c>
      <c r="B138" s="131" t="s">
        <v>50</v>
      </c>
      <c r="C138" s="131" t="s">
        <v>1398</v>
      </c>
      <c r="D138" s="148" t="s">
        <v>1397</v>
      </c>
      <c r="E138" s="131" t="s">
        <v>1306</v>
      </c>
      <c r="F138" s="134">
        <v>56.5</v>
      </c>
      <c r="G138" s="134"/>
      <c r="H138" s="134">
        <f t="shared" si="10"/>
        <v>0</v>
      </c>
      <c r="I138" s="134">
        <v>0</v>
      </c>
      <c r="J138" s="134">
        <f t="shared" si="11"/>
        <v>0</v>
      </c>
    </row>
    <row r="139" spans="1:10" ht="12.75">
      <c r="A139" s="327">
        <v>118</v>
      </c>
      <c r="B139" s="131" t="s">
        <v>50</v>
      </c>
      <c r="C139" s="131" t="s">
        <v>1395</v>
      </c>
      <c r="D139" s="148" t="s">
        <v>171</v>
      </c>
      <c r="E139" s="131" t="s">
        <v>1306</v>
      </c>
      <c r="F139" s="134">
        <v>1412.5</v>
      </c>
      <c r="G139" s="134"/>
      <c r="H139" s="134">
        <f t="shared" si="10"/>
        <v>0</v>
      </c>
      <c r="I139" s="134">
        <v>0</v>
      </c>
      <c r="J139" s="134">
        <f t="shared" si="11"/>
        <v>0</v>
      </c>
    </row>
    <row r="140" spans="1:10" ht="12.75">
      <c r="A140" s="327">
        <v>119</v>
      </c>
      <c r="B140" s="131" t="s">
        <v>50</v>
      </c>
      <c r="C140" s="131" t="s">
        <v>1392</v>
      </c>
      <c r="D140" s="148" t="s">
        <v>1391</v>
      </c>
      <c r="E140" s="131" t="s">
        <v>1306</v>
      </c>
      <c r="F140" s="134">
        <v>56.5</v>
      </c>
      <c r="G140" s="134"/>
      <c r="H140" s="134">
        <f t="shared" si="10"/>
        <v>0</v>
      </c>
      <c r="I140" s="134">
        <v>0</v>
      </c>
      <c r="J140" s="134">
        <f t="shared" si="11"/>
        <v>0</v>
      </c>
    </row>
    <row r="141" spans="1:10" ht="12.75">
      <c r="A141" s="327">
        <v>120</v>
      </c>
      <c r="B141" s="131" t="s">
        <v>50</v>
      </c>
      <c r="C141" s="131" t="s">
        <v>1392</v>
      </c>
      <c r="D141" s="148" t="s">
        <v>172</v>
      </c>
      <c r="E141" s="131" t="s">
        <v>1306</v>
      </c>
      <c r="F141" s="134">
        <v>0.4</v>
      </c>
      <c r="G141" s="134"/>
      <c r="H141" s="134">
        <f t="shared" si="10"/>
        <v>0</v>
      </c>
      <c r="I141" s="134">
        <v>0</v>
      </c>
      <c r="J141" s="134">
        <f t="shared" si="11"/>
        <v>0</v>
      </c>
    </row>
    <row r="142" spans="1:10" ht="12.75">
      <c r="A142" s="327">
        <v>121</v>
      </c>
      <c r="B142" s="131"/>
      <c r="C142" s="131" t="s">
        <v>1921</v>
      </c>
      <c r="D142" s="148" t="s">
        <v>1920</v>
      </c>
      <c r="E142" s="131" t="s">
        <v>1345</v>
      </c>
      <c r="F142" s="134">
        <v>3</v>
      </c>
      <c r="G142" s="134">
        <f>G143</f>
        <v>0</v>
      </c>
      <c r="H142" s="134">
        <f>F142*G142</f>
        <v>0</v>
      </c>
      <c r="I142" s="134"/>
      <c r="J142" s="134">
        <f t="shared" si="11"/>
        <v>0</v>
      </c>
    </row>
    <row r="143" spans="1:10" ht="12.75">
      <c r="A143" s="327">
        <v>122</v>
      </c>
      <c r="B143" s="401"/>
      <c r="C143" s="131" t="s">
        <v>1922</v>
      </c>
      <c r="D143" s="642" t="s">
        <v>582</v>
      </c>
      <c r="E143" s="643" t="s">
        <v>1345</v>
      </c>
      <c r="F143" s="402">
        <v>6</v>
      </c>
      <c r="G143" s="402">
        <f>0.01*(H133+H131+H127+H106+H100+H94+H68+H55+H51+H45+H26+H12+H6+H129+H63+H60)</f>
        <v>0</v>
      </c>
      <c r="H143" s="402">
        <f>F143*G143</f>
        <v>0</v>
      </c>
      <c r="I143" s="402"/>
      <c r="J143" s="402">
        <v>0</v>
      </c>
    </row>
    <row r="144" spans="1:10" ht="12.75">
      <c r="A144" s="879"/>
      <c r="B144" s="879"/>
      <c r="C144" s="879"/>
      <c r="D144" s="878" t="s">
        <v>1914</v>
      </c>
      <c r="E144" s="879"/>
      <c r="F144" s="879"/>
      <c r="G144" s="879"/>
      <c r="H144" s="880">
        <f>H133+H131+H127+H106+H100+H94+H68+H55+H51+H45+H26+H12+H6+H129+H143+H63+H60+H142</f>
        <v>0</v>
      </c>
      <c r="I144" s="879"/>
      <c r="J144" s="880"/>
    </row>
  </sheetData>
  <sheetProtection/>
  <mergeCells count="1">
    <mergeCell ref="I3:J3"/>
  </mergeCells>
  <printOptions gridLines="1"/>
  <pageMargins left="0.31496062992125984" right="0.31496062992125984" top="0.984251968503937" bottom="0.5905511811023623" header="0.5118110236220472" footer="0.1968503937007874"/>
  <pageSetup horizontalDpi="600" verticalDpi="600" orientation="landscape" paperSize="9" scale="88" r:id="rId1"/>
  <headerFooter>
    <oddFooter>&amp;LVýtah&amp;C&amp;P/&amp;N&amp;RInvestice</oddFooter>
  </headerFooter>
  <rowBreaks count="1" manualBreakCount="1">
    <brk id="12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40"/>
  <sheetViews>
    <sheetView zoomScalePageLayoutView="0" workbookViewId="0" topLeftCell="A100">
      <selection activeCell="G7" sqref="G7:G133"/>
    </sheetView>
  </sheetViews>
  <sheetFormatPr defaultColWidth="11.375" defaultRowHeight="12.75"/>
  <cols>
    <col min="1" max="1" width="4.25390625" style="413" customWidth="1"/>
    <col min="2" max="2" width="3.75390625" style="115" hidden="1" customWidth="1"/>
    <col min="3" max="3" width="13.75390625" style="115" customWidth="1"/>
    <col min="4" max="4" width="95.75390625" style="150" customWidth="1"/>
    <col min="5" max="5" width="4.25390625" style="115" customWidth="1"/>
    <col min="6" max="6" width="10.875" style="115" customWidth="1"/>
    <col min="7" max="7" width="12.00390625" style="115" customWidth="1"/>
    <col min="8" max="8" width="14.25390625" style="413" customWidth="1"/>
    <col min="9" max="9" width="11.75390625" style="115" hidden="1" customWidth="1"/>
    <col min="10" max="10" width="6.75390625" style="115" customWidth="1"/>
    <col min="11" max="16384" width="11.375" style="115" customWidth="1"/>
  </cols>
  <sheetData>
    <row r="1" spans="1:11" ht="18">
      <c r="A1" s="34" t="s">
        <v>1059</v>
      </c>
      <c r="B1" s="329"/>
      <c r="C1" s="329"/>
      <c r="D1" s="334"/>
      <c r="E1" s="330"/>
      <c r="F1" s="329"/>
      <c r="G1" s="330"/>
      <c r="H1" s="885"/>
      <c r="I1" s="329"/>
      <c r="J1" s="328"/>
      <c r="K1" s="114"/>
    </row>
    <row r="2" spans="1:11" ht="18.75" thickBot="1">
      <c r="A2" s="407" t="s">
        <v>1361</v>
      </c>
      <c r="B2" s="327"/>
      <c r="C2" s="327"/>
      <c r="D2" s="333"/>
      <c r="E2" s="327"/>
      <c r="F2" s="327"/>
      <c r="G2" s="613"/>
      <c r="H2" s="886"/>
      <c r="I2" s="327"/>
      <c r="J2" s="326"/>
      <c r="K2" s="114"/>
    </row>
    <row r="3" spans="1:11" ht="12.75">
      <c r="A3" s="408" t="s">
        <v>1344</v>
      </c>
      <c r="B3" s="118" t="s">
        <v>1344</v>
      </c>
      <c r="C3" s="118" t="s">
        <v>1344</v>
      </c>
      <c r="D3" s="146" t="s">
        <v>1344</v>
      </c>
      <c r="E3" s="118" t="s">
        <v>1344</v>
      </c>
      <c r="F3" s="118" t="s">
        <v>1344</v>
      </c>
      <c r="G3" s="614" t="s">
        <v>41</v>
      </c>
      <c r="H3" s="887" t="s">
        <v>41</v>
      </c>
      <c r="I3" s="907"/>
      <c r="J3" s="908"/>
      <c r="K3" s="119"/>
    </row>
    <row r="4" spans="1:11" ht="13.5" thickBot="1">
      <c r="A4" s="409" t="s">
        <v>47</v>
      </c>
      <c r="B4" s="121" t="s">
        <v>46</v>
      </c>
      <c r="C4" s="121" t="s">
        <v>45</v>
      </c>
      <c r="D4" s="147" t="s">
        <v>44</v>
      </c>
      <c r="E4" s="121" t="s">
        <v>43</v>
      </c>
      <c r="F4" s="122" t="s">
        <v>42</v>
      </c>
      <c r="G4" s="616" t="s">
        <v>39</v>
      </c>
      <c r="H4" s="888" t="s">
        <v>1267</v>
      </c>
      <c r="I4" s="123" t="s">
        <v>39</v>
      </c>
      <c r="J4" s="124" t="s">
        <v>1721</v>
      </c>
      <c r="K4" s="119"/>
    </row>
    <row r="5" spans="1:10" ht="12.75">
      <c r="A5" s="410"/>
      <c r="B5" s="126"/>
      <c r="C5" s="127"/>
      <c r="D5" s="335" t="s">
        <v>1361</v>
      </c>
      <c r="E5" s="213"/>
      <c r="F5" s="213"/>
      <c r="G5" s="213"/>
      <c r="H5" s="889"/>
      <c r="I5" s="129"/>
      <c r="J5" s="128">
        <f>J6+J17+J23+J42+J53+J73+J85+J90+J100+J123+J125</f>
        <v>225.2086376</v>
      </c>
    </row>
    <row r="6" spans="1:10" ht="12.75">
      <c r="A6" s="411"/>
      <c r="B6" s="135"/>
      <c r="C6" s="136" t="s">
        <v>1285</v>
      </c>
      <c r="D6" s="331" t="s">
        <v>1337</v>
      </c>
      <c r="E6" s="212"/>
      <c r="F6" s="212"/>
      <c r="G6" s="212"/>
      <c r="H6" s="890">
        <f>SUM(H7:H16)</f>
        <v>0</v>
      </c>
      <c r="I6" s="125"/>
      <c r="J6" s="130">
        <f>SUM(J7:J16)</f>
        <v>28.1896514</v>
      </c>
    </row>
    <row r="7" spans="1:10" ht="12.75">
      <c r="A7" s="327">
        <v>1</v>
      </c>
      <c r="B7" s="131" t="s">
        <v>1393</v>
      </c>
      <c r="C7" s="131" t="s">
        <v>37</v>
      </c>
      <c r="D7" s="148" t="s">
        <v>36</v>
      </c>
      <c r="E7" s="131" t="s">
        <v>1275</v>
      </c>
      <c r="F7" s="134">
        <v>53.4</v>
      </c>
      <c r="G7" s="134"/>
      <c r="H7" s="891">
        <f aca="true" t="shared" si="0" ref="H7:H16">ROUND(F7*G7,2)</f>
        <v>0</v>
      </c>
      <c r="I7" s="134">
        <v>0</v>
      </c>
      <c r="J7" s="134">
        <f aca="true" t="shared" si="1" ref="J7:J16">F7*I7</f>
        <v>0</v>
      </c>
    </row>
    <row r="8" spans="1:10" ht="12.75">
      <c r="A8" s="327">
        <v>2</v>
      </c>
      <c r="B8" s="131" t="s">
        <v>1393</v>
      </c>
      <c r="C8" s="131" t="s">
        <v>35</v>
      </c>
      <c r="D8" s="148" t="s">
        <v>34</v>
      </c>
      <c r="E8" s="131" t="s">
        <v>1275</v>
      </c>
      <c r="F8" s="134">
        <v>53.4</v>
      </c>
      <c r="G8" s="134"/>
      <c r="H8" s="891">
        <f t="shared" si="0"/>
        <v>0</v>
      </c>
      <c r="I8" s="134">
        <v>0</v>
      </c>
      <c r="J8" s="134">
        <f t="shared" si="1"/>
        <v>0</v>
      </c>
    </row>
    <row r="9" spans="1:10" ht="12.75">
      <c r="A9" s="327">
        <v>3</v>
      </c>
      <c r="B9" s="131" t="s">
        <v>1393</v>
      </c>
      <c r="C9" s="131" t="s">
        <v>32</v>
      </c>
      <c r="D9" s="148" t="s">
        <v>33</v>
      </c>
      <c r="E9" s="131" t="s">
        <v>1275</v>
      </c>
      <c r="F9" s="134">
        <v>53.4</v>
      </c>
      <c r="G9" s="134"/>
      <c r="H9" s="891">
        <f t="shared" si="0"/>
        <v>0</v>
      </c>
      <c r="I9" s="134">
        <v>0</v>
      </c>
      <c r="J9" s="134">
        <f t="shared" si="1"/>
        <v>0</v>
      </c>
    </row>
    <row r="10" spans="1:10" ht="12.75">
      <c r="A10" s="327">
        <v>4</v>
      </c>
      <c r="B10" s="131" t="s">
        <v>1393</v>
      </c>
      <c r="C10" s="131" t="s">
        <v>32</v>
      </c>
      <c r="D10" s="148" t="s">
        <v>31</v>
      </c>
      <c r="E10" s="131" t="s">
        <v>1275</v>
      </c>
      <c r="F10" s="134">
        <v>45</v>
      </c>
      <c r="G10" s="134"/>
      <c r="H10" s="891">
        <f t="shared" si="0"/>
        <v>0</v>
      </c>
      <c r="I10" s="134">
        <v>0</v>
      </c>
      <c r="J10" s="134">
        <f t="shared" si="1"/>
        <v>0</v>
      </c>
    </row>
    <row r="11" spans="1:10" ht="12.75">
      <c r="A11" s="327">
        <v>5</v>
      </c>
      <c r="B11" s="131" t="s">
        <v>1393</v>
      </c>
      <c r="C11" s="131" t="s">
        <v>30</v>
      </c>
      <c r="D11" s="148" t="s">
        <v>29</v>
      </c>
      <c r="E11" s="131" t="s">
        <v>1275</v>
      </c>
      <c r="F11" s="134">
        <v>45</v>
      </c>
      <c r="G11" s="134"/>
      <c r="H11" s="891">
        <f t="shared" si="0"/>
        <v>0</v>
      </c>
      <c r="I11" s="134">
        <v>0</v>
      </c>
      <c r="J11" s="134">
        <f t="shared" si="1"/>
        <v>0</v>
      </c>
    </row>
    <row r="12" spans="1:10" ht="12.75">
      <c r="A12" s="327">
        <v>6</v>
      </c>
      <c r="B12" s="131" t="s">
        <v>1393</v>
      </c>
      <c r="C12" s="131" t="s">
        <v>28</v>
      </c>
      <c r="D12" s="148" t="s">
        <v>27</v>
      </c>
      <c r="E12" s="131" t="s">
        <v>1275</v>
      </c>
      <c r="F12" s="134">
        <v>8.4</v>
      </c>
      <c r="G12" s="134"/>
      <c r="H12" s="891">
        <f t="shared" si="0"/>
        <v>0</v>
      </c>
      <c r="I12" s="134">
        <v>0</v>
      </c>
      <c r="J12" s="134">
        <f t="shared" si="1"/>
        <v>0</v>
      </c>
    </row>
    <row r="13" spans="1:10" ht="12.75">
      <c r="A13" s="327">
        <v>7</v>
      </c>
      <c r="B13" s="131" t="s">
        <v>1393</v>
      </c>
      <c r="C13" s="131" t="s">
        <v>26</v>
      </c>
      <c r="D13" s="148" t="s">
        <v>25</v>
      </c>
      <c r="E13" s="131" t="s">
        <v>1275</v>
      </c>
      <c r="F13" s="134">
        <v>210</v>
      </c>
      <c r="G13" s="134"/>
      <c r="H13" s="891">
        <f t="shared" si="0"/>
        <v>0</v>
      </c>
      <c r="I13" s="134">
        <v>0</v>
      </c>
      <c r="J13" s="134">
        <f t="shared" si="1"/>
        <v>0</v>
      </c>
    </row>
    <row r="14" spans="1:10" ht="12.75">
      <c r="A14" s="327">
        <v>8</v>
      </c>
      <c r="B14" s="131" t="s">
        <v>1393</v>
      </c>
      <c r="C14" s="131" t="s">
        <v>24</v>
      </c>
      <c r="D14" s="148" t="s">
        <v>23</v>
      </c>
      <c r="E14" s="131" t="s">
        <v>1275</v>
      </c>
      <c r="F14" s="134">
        <v>8.4</v>
      </c>
      <c r="G14" s="134"/>
      <c r="H14" s="891">
        <f t="shared" si="0"/>
        <v>0</v>
      </c>
      <c r="I14" s="134">
        <v>0</v>
      </c>
      <c r="J14" s="134">
        <f t="shared" si="1"/>
        <v>0</v>
      </c>
    </row>
    <row r="15" spans="1:10" ht="12.75">
      <c r="A15" s="327">
        <v>9</v>
      </c>
      <c r="B15" s="131" t="s">
        <v>1393</v>
      </c>
      <c r="C15" s="131" t="s">
        <v>22</v>
      </c>
      <c r="D15" s="148" t="s">
        <v>21</v>
      </c>
      <c r="E15" s="131" t="s">
        <v>1282</v>
      </c>
      <c r="F15" s="134">
        <v>49.9</v>
      </c>
      <c r="G15" s="134"/>
      <c r="H15" s="891">
        <f t="shared" si="0"/>
        <v>0</v>
      </c>
      <c r="I15" s="134">
        <v>0.43025</v>
      </c>
      <c r="J15" s="134">
        <f t="shared" si="1"/>
        <v>21.469475</v>
      </c>
    </row>
    <row r="16" spans="1:10" ht="12.75">
      <c r="A16" s="327">
        <v>10</v>
      </c>
      <c r="B16" s="131" t="s">
        <v>1393</v>
      </c>
      <c r="C16" s="131" t="s">
        <v>20</v>
      </c>
      <c r="D16" s="148" t="s">
        <v>19</v>
      </c>
      <c r="E16" s="131" t="s">
        <v>1275</v>
      </c>
      <c r="F16" s="134">
        <v>2.67</v>
      </c>
      <c r="G16" s="134"/>
      <c r="H16" s="891">
        <f t="shared" si="0"/>
        <v>0</v>
      </c>
      <c r="I16" s="134">
        <v>2.51692</v>
      </c>
      <c r="J16" s="134">
        <f t="shared" si="1"/>
        <v>6.7201764</v>
      </c>
    </row>
    <row r="17" spans="1:10" ht="12.75">
      <c r="A17" s="411"/>
      <c r="B17" s="135"/>
      <c r="C17" s="136" t="s">
        <v>1309</v>
      </c>
      <c r="D17" s="331" t="s">
        <v>1367</v>
      </c>
      <c r="E17" s="212"/>
      <c r="F17" s="212"/>
      <c r="G17" s="212"/>
      <c r="H17" s="890">
        <f>SUM(H18:H22)</f>
        <v>0</v>
      </c>
      <c r="I17" s="125"/>
      <c r="J17" s="130">
        <f>SUM(J18:J22)</f>
        <v>8.7313519</v>
      </c>
    </row>
    <row r="18" spans="1:10" ht="12.75">
      <c r="A18" s="327">
        <v>11</v>
      </c>
      <c r="B18" s="131" t="s">
        <v>1393</v>
      </c>
      <c r="C18" s="131" t="s">
        <v>18</v>
      </c>
      <c r="D18" s="148" t="s">
        <v>17</v>
      </c>
      <c r="E18" s="131" t="s">
        <v>1275</v>
      </c>
      <c r="F18" s="134">
        <v>3.73</v>
      </c>
      <c r="G18" s="134"/>
      <c r="H18" s="891">
        <f>ROUND(F18*G18,2)</f>
        <v>0</v>
      </c>
      <c r="I18" s="134">
        <v>1.81803</v>
      </c>
      <c r="J18" s="134">
        <f>F18*I18</f>
        <v>6.7812519</v>
      </c>
    </row>
    <row r="19" spans="1:10" ht="12.75">
      <c r="A19" s="327">
        <v>12</v>
      </c>
      <c r="B19" s="131" t="s">
        <v>1393</v>
      </c>
      <c r="C19" s="131" t="s">
        <v>16</v>
      </c>
      <c r="D19" s="148" t="s">
        <v>15</v>
      </c>
      <c r="E19" s="131" t="s">
        <v>1372</v>
      </c>
      <c r="F19" s="134">
        <v>7</v>
      </c>
      <c r="G19" s="134"/>
      <c r="H19" s="891">
        <f>ROUND(F19*G19,2)</f>
        <v>0</v>
      </c>
      <c r="I19" s="134">
        <v>0</v>
      </c>
      <c r="J19" s="134">
        <f>F19*I19</f>
        <v>0</v>
      </c>
    </row>
    <row r="20" spans="1:10" ht="12.75">
      <c r="A20" s="327">
        <v>13</v>
      </c>
      <c r="B20" s="131" t="s">
        <v>1393</v>
      </c>
      <c r="C20" s="131" t="s">
        <v>14</v>
      </c>
      <c r="D20" s="148" t="s">
        <v>13</v>
      </c>
      <c r="E20" s="131" t="s">
        <v>1372</v>
      </c>
      <c r="F20" s="134">
        <v>40</v>
      </c>
      <c r="G20" s="134"/>
      <c r="H20" s="891">
        <f>ROUND(F20*G20,2)</f>
        <v>0</v>
      </c>
      <c r="I20" s="134">
        <v>0.01469</v>
      </c>
      <c r="J20" s="134">
        <f>F20*I20</f>
        <v>0.5876</v>
      </c>
    </row>
    <row r="21" spans="1:10" ht="12.75">
      <c r="A21" s="327">
        <v>14</v>
      </c>
      <c r="B21" s="131" t="s">
        <v>1393</v>
      </c>
      <c r="C21" s="131" t="s">
        <v>12</v>
      </c>
      <c r="D21" s="148" t="s">
        <v>11</v>
      </c>
      <c r="E21" s="131" t="s">
        <v>1372</v>
      </c>
      <c r="F21" s="134">
        <v>25</v>
      </c>
      <c r="G21" s="134"/>
      <c r="H21" s="891">
        <f>ROUND(F21*G21,2)</f>
        <v>0</v>
      </c>
      <c r="I21" s="134">
        <v>0.0545</v>
      </c>
      <c r="J21" s="134">
        <f>F21*I21</f>
        <v>1.3625</v>
      </c>
    </row>
    <row r="22" spans="1:10" ht="12.75">
      <c r="A22" s="327">
        <v>15</v>
      </c>
      <c r="B22" s="131" t="s">
        <v>1393</v>
      </c>
      <c r="C22" s="131" t="s">
        <v>10</v>
      </c>
      <c r="D22" s="148" t="s">
        <v>398</v>
      </c>
      <c r="E22" s="131" t="s">
        <v>1282</v>
      </c>
      <c r="F22" s="134">
        <v>4</v>
      </c>
      <c r="G22" s="134"/>
      <c r="H22" s="891">
        <f>ROUND(F22*G22,2)</f>
        <v>0</v>
      </c>
      <c r="I22" s="134">
        <v>0</v>
      </c>
      <c r="J22" s="134">
        <f>F22*I22</f>
        <v>0</v>
      </c>
    </row>
    <row r="23" spans="1:10" ht="12.75">
      <c r="A23" s="411"/>
      <c r="B23" s="135"/>
      <c r="C23" s="136" t="s">
        <v>1529</v>
      </c>
      <c r="D23" s="331" t="s">
        <v>1369</v>
      </c>
      <c r="E23" s="212"/>
      <c r="F23" s="212"/>
      <c r="G23" s="212"/>
      <c r="H23" s="890">
        <f>SUM(H24:H41)</f>
        <v>0</v>
      </c>
      <c r="I23" s="125"/>
      <c r="J23" s="130">
        <f>SUM(J24:J41)</f>
        <v>54.595590400000006</v>
      </c>
    </row>
    <row r="24" spans="1:10" ht="12.75">
      <c r="A24" s="327">
        <v>16</v>
      </c>
      <c r="B24" s="131" t="s">
        <v>1393</v>
      </c>
      <c r="C24" s="131" t="s">
        <v>9</v>
      </c>
      <c r="D24" s="148" t="s">
        <v>8</v>
      </c>
      <c r="E24" s="131" t="s">
        <v>1269</v>
      </c>
      <c r="F24" s="134">
        <v>929.48</v>
      </c>
      <c r="G24" s="134"/>
      <c r="H24" s="891">
        <f aca="true" t="shared" si="2" ref="H24:H41">ROUND(F24*G24,2)</f>
        <v>0</v>
      </c>
      <c r="I24" s="134">
        <v>0.01873</v>
      </c>
      <c r="J24" s="134">
        <f aca="true" t="shared" si="3" ref="J24:J41">F24*I24</f>
        <v>17.4091604</v>
      </c>
    </row>
    <row r="25" spans="1:10" s="189" customFormat="1" ht="15" customHeight="1">
      <c r="A25" s="414">
        <v>17</v>
      </c>
      <c r="B25" s="185" t="s">
        <v>1393</v>
      </c>
      <c r="C25" s="185" t="s">
        <v>7</v>
      </c>
      <c r="D25" s="186" t="s">
        <v>1569</v>
      </c>
      <c r="E25" s="185" t="s">
        <v>1269</v>
      </c>
      <c r="F25" s="187">
        <v>35</v>
      </c>
      <c r="G25" s="187"/>
      <c r="H25" s="538">
        <f>ROUND(F25*G25,2)</f>
        <v>0</v>
      </c>
      <c r="I25" s="187">
        <v>0.05793</v>
      </c>
      <c r="J25" s="188">
        <f t="shared" si="3"/>
        <v>2.02755</v>
      </c>
    </row>
    <row r="26" spans="1:10" ht="12.75">
      <c r="A26" s="327">
        <v>18</v>
      </c>
      <c r="B26" s="131" t="s">
        <v>1393</v>
      </c>
      <c r="C26" s="131" t="s">
        <v>7</v>
      </c>
      <c r="D26" s="148" t="s">
        <v>6</v>
      </c>
      <c r="E26" s="131" t="s">
        <v>1269</v>
      </c>
      <c r="F26" s="134">
        <v>51.77</v>
      </c>
      <c r="G26" s="134"/>
      <c r="H26" s="891">
        <f t="shared" si="2"/>
        <v>0</v>
      </c>
      <c r="I26" s="134">
        <v>0.05793</v>
      </c>
      <c r="J26" s="134">
        <f t="shared" si="3"/>
        <v>2.9990361</v>
      </c>
    </row>
    <row r="27" spans="1:10" ht="25.5">
      <c r="A27" s="327">
        <v>19</v>
      </c>
      <c r="B27" s="131" t="s">
        <v>1393</v>
      </c>
      <c r="C27" s="131" t="s">
        <v>5</v>
      </c>
      <c r="D27" s="148" t="s">
        <v>4</v>
      </c>
      <c r="E27" s="131" t="s">
        <v>1269</v>
      </c>
      <c r="F27" s="134">
        <v>717.02</v>
      </c>
      <c r="G27" s="134"/>
      <c r="H27" s="891">
        <f t="shared" si="2"/>
        <v>0</v>
      </c>
      <c r="I27" s="134">
        <v>0.02922</v>
      </c>
      <c r="J27" s="134">
        <f t="shared" si="3"/>
        <v>20.9513244</v>
      </c>
    </row>
    <row r="28" spans="1:10" ht="25.5">
      <c r="A28" s="414">
        <v>20</v>
      </c>
      <c r="B28" s="131" t="s">
        <v>1393</v>
      </c>
      <c r="C28" s="131" t="s">
        <v>3</v>
      </c>
      <c r="D28" s="148" t="s">
        <v>2</v>
      </c>
      <c r="E28" s="131" t="s">
        <v>1269</v>
      </c>
      <c r="F28" s="134">
        <v>195.19</v>
      </c>
      <c r="G28" s="134"/>
      <c r="H28" s="891">
        <f t="shared" si="2"/>
        <v>0</v>
      </c>
      <c r="I28" s="134">
        <v>0.01335</v>
      </c>
      <c r="J28" s="134">
        <f t="shared" si="3"/>
        <v>2.6057865000000002</v>
      </c>
    </row>
    <row r="29" spans="1:10" ht="25.5">
      <c r="A29" s="327">
        <v>21</v>
      </c>
      <c r="B29" s="131" t="s">
        <v>1393</v>
      </c>
      <c r="C29" s="131" t="s">
        <v>1</v>
      </c>
      <c r="D29" s="148" t="s">
        <v>0</v>
      </c>
      <c r="E29" s="131" t="s">
        <v>1269</v>
      </c>
      <c r="F29" s="134">
        <v>34.62</v>
      </c>
      <c r="G29" s="134"/>
      <c r="H29" s="891">
        <f t="shared" si="2"/>
        <v>0</v>
      </c>
      <c r="I29" s="134">
        <v>0.01256</v>
      </c>
      <c r="J29" s="134">
        <f t="shared" si="3"/>
        <v>0.43482719999999997</v>
      </c>
    </row>
    <row r="30" spans="1:10" ht="12.75">
      <c r="A30" s="327">
        <v>22</v>
      </c>
      <c r="B30" s="131" t="s">
        <v>1393</v>
      </c>
      <c r="C30" s="131" t="s">
        <v>1098</v>
      </c>
      <c r="D30" s="148" t="s">
        <v>1102</v>
      </c>
      <c r="E30" s="131" t="s">
        <v>1269</v>
      </c>
      <c r="F30" s="134">
        <v>17.47</v>
      </c>
      <c r="G30" s="134"/>
      <c r="H30" s="891">
        <f t="shared" si="2"/>
        <v>0</v>
      </c>
      <c r="I30" s="134">
        <v>0.01039</v>
      </c>
      <c r="J30" s="134">
        <f t="shared" si="3"/>
        <v>0.1815133</v>
      </c>
    </row>
    <row r="31" spans="1:10" ht="12.75">
      <c r="A31" s="414">
        <v>23</v>
      </c>
      <c r="B31" s="131" t="s">
        <v>1393</v>
      </c>
      <c r="C31" s="131" t="s">
        <v>1098</v>
      </c>
      <c r="D31" s="148" t="s">
        <v>1101</v>
      </c>
      <c r="E31" s="131" t="s">
        <v>1269</v>
      </c>
      <c r="F31" s="134">
        <v>18.65</v>
      </c>
      <c r="G31" s="134"/>
      <c r="H31" s="891">
        <f t="shared" si="2"/>
        <v>0</v>
      </c>
      <c r="I31" s="134">
        <v>0.01039</v>
      </c>
      <c r="J31" s="134">
        <f t="shared" si="3"/>
        <v>0.1937735</v>
      </c>
    </row>
    <row r="32" spans="1:10" ht="25.5">
      <c r="A32" s="327">
        <v>24</v>
      </c>
      <c r="B32" s="131" t="s">
        <v>1393</v>
      </c>
      <c r="C32" s="131" t="s">
        <v>1100</v>
      </c>
      <c r="D32" s="148" t="s">
        <v>1099</v>
      </c>
      <c r="E32" s="131" t="s">
        <v>1269</v>
      </c>
      <c r="F32" s="134">
        <v>57.43</v>
      </c>
      <c r="G32" s="134"/>
      <c r="H32" s="891">
        <f t="shared" si="2"/>
        <v>0</v>
      </c>
      <c r="I32" s="134">
        <v>0.01466</v>
      </c>
      <c r="J32" s="134">
        <f t="shared" si="3"/>
        <v>0.8419238</v>
      </c>
    </row>
    <row r="33" spans="1:10" s="403" customFormat="1" ht="12.75">
      <c r="A33" s="327">
        <v>25</v>
      </c>
      <c r="B33" s="131"/>
      <c r="C33" s="131" t="s">
        <v>1919</v>
      </c>
      <c r="D33" s="148" t="s">
        <v>1918</v>
      </c>
      <c r="E33" s="131" t="s">
        <v>1282</v>
      </c>
      <c r="F33" s="134">
        <v>345</v>
      </c>
      <c r="G33" s="134"/>
      <c r="H33" s="891">
        <f t="shared" si="2"/>
        <v>0</v>
      </c>
      <c r="I33" s="134">
        <v>0.01</v>
      </c>
      <c r="J33" s="134">
        <f t="shared" si="3"/>
        <v>3.45</v>
      </c>
    </row>
    <row r="34" spans="1:10" ht="12.75">
      <c r="A34" s="327">
        <v>26</v>
      </c>
      <c r="B34" s="131" t="s">
        <v>1393</v>
      </c>
      <c r="C34" s="131" t="s">
        <v>1098</v>
      </c>
      <c r="D34" s="148" t="s">
        <v>1097</v>
      </c>
      <c r="E34" s="131" t="s">
        <v>1269</v>
      </c>
      <c r="F34" s="134">
        <v>32.68</v>
      </c>
      <c r="G34" s="134"/>
      <c r="H34" s="891">
        <f t="shared" si="2"/>
        <v>0</v>
      </c>
      <c r="I34" s="134">
        <v>0.01039</v>
      </c>
      <c r="J34" s="134">
        <f t="shared" si="3"/>
        <v>0.3395452</v>
      </c>
    </row>
    <row r="35" spans="1:10" s="406" customFormat="1" ht="12.75">
      <c r="A35" s="327">
        <v>27</v>
      </c>
      <c r="B35" s="404" t="s">
        <v>50</v>
      </c>
      <c r="C35" s="404" t="s">
        <v>93</v>
      </c>
      <c r="D35" s="421" t="s">
        <v>1575</v>
      </c>
      <c r="E35" s="404" t="s">
        <v>1269</v>
      </c>
      <c r="F35" s="405">
        <v>155</v>
      </c>
      <c r="G35" s="405"/>
      <c r="H35" s="892">
        <f t="shared" si="2"/>
        <v>0</v>
      </c>
      <c r="I35" s="405">
        <v>0.01597</v>
      </c>
      <c r="J35" s="405">
        <f t="shared" si="3"/>
        <v>2.47535</v>
      </c>
    </row>
    <row r="36" spans="1:10" ht="12.75">
      <c r="A36" s="327">
        <v>28</v>
      </c>
      <c r="B36" s="131" t="s">
        <v>1393</v>
      </c>
      <c r="C36" s="131" t="s">
        <v>1096</v>
      </c>
      <c r="D36" s="148" t="s">
        <v>1095</v>
      </c>
      <c r="E36" s="131" t="s">
        <v>1269</v>
      </c>
      <c r="F36" s="134">
        <v>72.5</v>
      </c>
      <c r="G36" s="134"/>
      <c r="H36" s="891">
        <f t="shared" si="2"/>
        <v>0</v>
      </c>
      <c r="I36" s="134">
        <v>0</v>
      </c>
      <c r="J36" s="134">
        <f t="shared" si="3"/>
        <v>0</v>
      </c>
    </row>
    <row r="37" spans="1:10" ht="12.75">
      <c r="A37" s="327">
        <v>29</v>
      </c>
      <c r="B37" s="131" t="s">
        <v>1393</v>
      </c>
      <c r="C37" s="131" t="s">
        <v>1094</v>
      </c>
      <c r="D37" s="148" t="s">
        <v>1093</v>
      </c>
      <c r="E37" s="131" t="s">
        <v>1269</v>
      </c>
      <c r="F37" s="134">
        <v>152.25</v>
      </c>
      <c r="G37" s="134"/>
      <c r="H37" s="891">
        <f t="shared" si="2"/>
        <v>0</v>
      </c>
      <c r="I37" s="134">
        <v>0</v>
      </c>
      <c r="J37" s="134">
        <f t="shared" si="3"/>
        <v>0</v>
      </c>
    </row>
    <row r="38" spans="1:10" ht="12.75">
      <c r="A38" s="327">
        <v>30</v>
      </c>
      <c r="B38" s="131" t="s">
        <v>1393</v>
      </c>
      <c r="C38" s="131" t="s">
        <v>1092</v>
      </c>
      <c r="D38" s="148" t="s">
        <v>1091</v>
      </c>
      <c r="E38" s="131" t="s">
        <v>1269</v>
      </c>
      <c r="F38" s="134">
        <v>180</v>
      </c>
      <c r="G38" s="134"/>
      <c r="H38" s="891">
        <f t="shared" si="2"/>
        <v>0</v>
      </c>
      <c r="I38" s="134">
        <v>4E-05</v>
      </c>
      <c r="J38" s="134">
        <f t="shared" si="3"/>
        <v>0.007200000000000001</v>
      </c>
    </row>
    <row r="39" spans="1:10" ht="12.75">
      <c r="A39" s="327">
        <v>31</v>
      </c>
      <c r="B39" s="131" t="s">
        <v>1393</v>
      </c>
      <c r="C39" s="131" t="s">
        <v>1090</v>
      </c>
      <c r="D39" s="148" t="s">
        <v>1089</v>
      </c>
      <c r="E39" s="131" t="s">
        <v>1372</v>
      </c>
      <c r="F39" s="134">
        <v>30</v>
      </c>
      <c r="G39" s="134"/>
      <c r="H39" s="891">
        <f t="shared" si="2"/>
        <v>0</v>
      </c>
      <c r="I39" s="134">
        <v>0.0117</v>
      </c>
      <c r="J39" s="134">
        <f t="shared" si="3"/>
        <v>0.35100000000000003</v>
      </c>
    </row>
    <row r="40" spans="1:10" ht="12.75">
      <c r="A40" s="327">
        <v>32</v>
      </c>
      <c r="B40" s="131" t="s">
        <v>1393</v>
      </c>
      <c r="C40" s="131" t="s">
        <v>1088</v>
      </c>
      <c r="D40" s="148" t="s">
        <v>1087</v>
      </c>
      <c r="E40" s="131" t="s">
        <v>1372</v>
      </c>
      <c r="F40" s="134">
        <v>20</v>
      </c>
      <c r="G40" s="134"/>
      <c r="H40" s="891">
        <f t="shared" si="2"/>
        <v>0</v>
      </c>
      <c r="I40" s="134">
        <v>0.01638</v>
      </c>
      <c r="J40" s="134">
        <f t="shared" si="3"/>
        <v>0.3276</v>
      </c>
    </row>
    <row r="41" spans="1:10" ht="12.75">
      <c r="A41" s="327">
        <v>33</v>
      </c>
      <c r="B41" s="131" t="s">
        <v>1393</v>
      </c>
      <c r="C41" s="131" t="s">
        <v>1086</v>
      </c>
      <c r="D41" s="148" t="s">
        <v>1085</v>
      </c>
      <c r="E41" s="131" t="s">
        <v>1084</v>
      </c>
      <c r="F41" s="134">
        <v>1</v>
      </c>
      <c r="G41" s="134"/>
      <c r="H41" s="891">
        <f t="shared" si="2"/>
        <v>0</v>
      </c>
      <c r="I41" s="134">
        <v>0</v>
      </c>
      <c r="J41" s="134">
        <f t="shared" si="3"/>
        <v>0</v>
      </c>
    </row>
    <row r="42" spans="1:10" ht="12.75">
      <c r="A42" s="411"/>
      <c r="B42" s="135"/>
      <c r="C42" s="136" t="s">
        <v>1526</v>
      </c>
      <c r="D42" s="331" t="s">
        <v>1083</v>
      </c>
      <c r="E42" s="212"/>
      <c r="F42" s="212"/>
      <c r="G42" s="212"/>
      <c r="H42" s="890">
        <f>SUM(H43:H45)</f>
        <v>0</v>
      </c>
      <c r="I42" s="125"/>
      <c r="J42" s="130">
        <f>SUM(J43:J45)</f>
        <v>13.3010166</v>
      </c>
    </row>
    <row r="43" spans="1:10" ht="12.75">
      <c r="A43" s="327">
        <v>34</v>
      </c>
      <c r="B43" s="131" t="s">
        <v>1393</v>
      </c>
      <c r="C43" s="131" t="s">
        <v>1082</v>
      </c>
      <c r="D43" s="148" t="s">
        <v>1081</v>
      </c>
      <c r="E43" s="131" t="s">
        <v>1275</v>
      </c>
      <c r="F43" s="134">
        <v>4.7</v>
      </c>
      <c r="G43" s="134"/>
      <c r="H43" s="891">
        <f>ROUND(F43*G43,2)</f>
        <v>0</v>
      </c>
      <c r="I43" s="134">
        <v>0.42622</v>
      </c>
      <c r="J43" s="134">
        <f>F43*I43</f>
        <v>2.003234</v>
      </c>
    </row>
    <row r="44" spans="1:10" ht="12.75">
      <c r="A44" s="327">
        <v>35</v>
      </c>
      <c r="B44" s="131" t="s">
        <v>1393</v>
      </c>
      <c r="C44" s="131" t="s">
        <v>1080</v>
      </c>
      <c r="D44" s="148" t="s">
        <v>1079</v>
      </c>
      <c r="E44" s="131" t="s">
        <v>1275</v>
      </c>
      <c r="F44" s="134">
        <v>4.44</v>
      </c>
      <c r="G44" s="134"/>
      <c r="H44" s="891">
        <f>ROUND(F44*G44,2)</f>
        <v>0</v>
      </c>
      <c r="I44" s="134">
        <v>2.45329</v>
      </c>
      <c r="J44" s="134">
        <f>F44*I44</f>
        <v>10.892607600000002</v>
      </c>
    </row>
    <row r="45" spans="1:10" ht="13.5" thickBot="1">
      <c r="A45" s="327">
        <v>36</v>
      </c>
      <c r="B45" s="131" t="s">
        <v>1393</v>
      </c>
      <c r="C45" s="131" t="s">
        <v>1078</v>
      </c>
      <c r="D45" s="148" t="s">
        <v>1077</v>
      </c>
      <c r="E45" s="131" t="s">
        <v>1306</v>
      </c>
      <c r="F45" s="134">
        <v>0.38</v>
      </c>
      <c r="G45" s="134"/>
      <c r="H45" s="891">
        <f>ROUND(F45*G45,2)</f>
        <v>0</v>
      </c>
      <c r="I45" s="134">
        <v>1.06625</v>
      </c>
      <c r="J45" s="134">
        <f>F45*I45</f>
        <v>0.40517499999999995</v>
      </c>
    </row>
    <row r="46" spans="1:10" ht="12.75">
      <c r="A46" s="412"/>
      <c r="B46" s="395"/>
      <c r="C46" s="396" t="s">
        <v>1521</v>
      </c>
      <c r="D46" s="396" t="s">
        <v>400</v>
      </c>
      <c r="E46" s="608"/>
      <c r="F46" s="608"/>
      <c r="G46" s="608"/>
      <c r="H46" s="893">
        <f>SUM(H47:H52)</f>
        <v>0</v>
      </c>
      <c r="I46" s="398"/>
      <c r="J46" s="397">
        <f>SUM(J47:J52)</f>
        <v>0</v>
      </c>
    </row>
    <row r="47" spans="1:10" s="403" customFormat="1" ht="12.75">
      <c r="A47" s="415">
        <v>37</v>
      </c>
      <c r="B47" s="399"/>
      <c r="C47" s="399" t="s">
        <v>401</v>
      </c>
      <c r="D47" s="399" t="s">
        <v>402</v>
      </c>
      <c r="E47" s="399" t="s">
        <v>1372</v>
      </c>
      <c r="F47" s="400">
        <v>23</v>
      </c>
      <c r="G47" s="400"/>
      <c r="H47" s="894">
        <f aca="true" t="shared" si="4" ref="H47:H52">ROUND(F47*G47,2)</f>
        <v>0</v>
      </c>
      <c r="I47" s="400">
        <v>0</v>
      </c>
      <c r="J47" s="400">
        <f aca="true" t="shared" si="5" ref="J47:J52">F47*I47</f>
        <v>0</v>
      </c>
    </row>
    <row r="48" spans="1:10" s="403" customFormat="1" ht="12.75">
      <c r="A48" s="415">
        <v>38</v>
      </c>
      <c r="B48" s="399"/>
      <c r="C48" s="399" t="s">
        <v>403</v>
      </c>
      <c r="D48" s="399" t="s">
        <v>404</v>
      </c>
      <c r="E48" s="399" t="s">
        <v>1372</v>
      </c>
      <c r="F48" s="400">
        <v>11</v>
      </c>
      <c r="G48" s="400"/>
      <c r="H48" s="894">
        <f t="shared" si="4"/>
        <v>0</v>
      </c>
      <c r="I48" s="400">
        <v>0</v>
      </c>
      <c r="J48" s="400">
        <f t="shared" si="5"/>
        <v>0</v>
      </c>
    </row>
    <row r="49" spans="1:10" s="403" customFormat="1" ht="25.5" customHeight="1">
      <c r="A49" s="415">
        <v>39</v>
      </c>
      <c r="B49" s="399"/>
      <c r="C49" s="399" t="s">
        <v>405</v>
      </c>
      <c r="D49" s="467" t="s">
        <v>406</v>
      </c>
      <c r="E49" s="399" t="s">
        <v>1372</v>
      </c>
      <c r="F49" s="400">
        <v>2</v>
      </c>
      <c r="G49" s="400"/>
      <c r="H49" s="894">
        <f t="shared" si="4"/>
        <v>0</v>
      </c>
      <c r="I49" s="400">
        <v>0</v>
      </c>
      <c r="J49" s="400">
        <f t="shared" si="5"/>
        <v>0</v>
      </c>
    </row>
    <row r="50" spans="1:10" s="403" customFormat="1" ht="12.75">
      <c r="A50" s="415">
        <v>40</v>
      </c>
      <c r="B50" s="399"/>
      <c r="C50" s="399" t="s">
        <v>407</v>
      </c>
      <c r="D50" s="399" t="s">
        <v>408</v>
      </c>
      <c r="E50" s="399" t="s">
        <v>1372</v>
      </c>
      <c r="F50" s="400">
        <v>2</v>
      </c>
      <c r="G50" s="400"/>
      <c r="H50" s="894">
        <f t="shared" si="4"/>
        <v>0</v>
      </c>
      <c r="I50" s="400">
        <v>0</v>
      </c>
      <c r="J50" s="400">
        <f t="shared" si="5"/>
        <v>0</v>
      </c>
    </row>
    <row r="51" spans="1:10" s="403" customFormat="1" ht="25.5" customHeight="1">
      <c r="A51" s="415">
        <v>41</v>
      </c>
      <c r="B51" s="399"/>
      <c r="C51" s="399" t="s">
        <v>409</v>
      </c>
      <c r="D51" s="467" t="s">
        <v>410</v>
      </c>
      <c r="E51" s="399" t="s">
        <v>1372</v>
      </c>
      <c r="F51" s="400">
        <v>1</v>
      </c>
      <c r="G51" s="400"/>
      <c r="H51" s="894">
        <f t="shared" si="4"/>
        <v>0</v>
      </c>
      <c r="I51" s="400">
        <v>0</v>
      </c>
      <c r="J51" s="400">
        <f t="shared" si="5"/>
        <v>0</v>
      </c>
    </row>
    <row r="52" spans="1:10" s="403" customFormat="1" ht="12.75">
      <c r="A52" s="415">
        <v>42</v>
      </c>
      <c r="B52" s="399"/>
      <c r="C52" s="399" t="s">
        <v>411</v>
      </c>
      <c r="D52" s="399" t="s">
        <v>412</v>
      </c>
      <c r="E52" s="399" t="s">
        <v>1084</v>
      </c>
      <c r="F52" s="400">
        <v>1</v>
      </c>
      <c r="G52" s="400"/>
      <c r="H52" s="894">
        <f t="shared" si="4"/>
        <v>0</v>
      </c>
      <c r="I52" s="400">
        <v>0</v>
      </c>
      <c r="J52" s="400">
        <f t="shared" si="5"/>
        <v>0</v>
      </c>
    </row>
    <row r="53" spans="1:10" ht="12.75">
      <c r="A53" s="411"/>
      <c r="B53" s="135"/>
      <c r="C53" s="136" t="s">
        <v>1076</v>
      </c>
      <c r="D53" s="331" t="s">
        <v>1368</v>
      </c>
      <c r="E53" s="212"/>
      <c r="F53" s="212"/>
      <c r="G53" s="212"/>
      <c r="H53" s="890">
        <f>SUM(H54:H72)</f>
        <v>0</v>
      </c>
      <c r="I53" s="125"/>
      <c r="J53" s="130">
        <f>SUM(J54:J72)</f>
        <v>4.108898300000001</v>
      </c>
    </row>
    <row r="54" spans="1:10" ht="12.75">
      <c r="A54" s="327">
        <v>43</v>
      </c>
      <c r="B54" s="131" t="s">
        <v>1393</v>
      </c>
      <c r="C54" s="131" t="s">
        <v>1067</v>
      </c>
      <c r="D54" s="148" t="s">
        <v>1075</v>
      </c>
      <c r="E54" s="131" t="s">
        <v>1269</v>
      </c>
      <c r="F54" s="134">
        <v>39</v>
      </c>
      <c r="G54" s="134"/>
      <c r="H54" s="891">
        <f aca="true" t="shared" si="6" ref="H54:H72">ROUND(F54*G54,2)</f>
        <v>0</v>
      </c>
      <c r="I54" s="134">
        <v>0.00017</v>
      </c>
      <c r="J54" s="134">
        <f aca="true" t="shared" si="7" ref="J54:J72">F54*I54</f>
        <v>0.0066300000000000005</v>
      </c>
    </row>
    <row r="55" spans="1:10" ht="12.75">
      <c r="A55" s="327">
        <v>44</v>
      </c>
      <c r="B55" s="131" t="s">
        <v>1393</v>
      </c>
      <c r="C55" s="131" t="s">
        <v>1066</v>
      </c>
      <c r="D55" s="148" t="s">
        <v>1074</v>
      </c>
      <c r="E55" s="131" t="s">
        <v>1269</v>
      </c>
      <c r="F55" s="134">
        <v>39</v>
      </c>
      <c r="G55" s="134"/>
      <c r="H55" s="891">
        <f t="shared" si="6"/>
        <v>0</v>
      </c>
      <c r="I55" s="134">
        <v>0.0002</v>
      </c>
      <c r="J55" s="134">
        <f t="shared" si="7"/>
        <v>0.0078000000000000005</v>
      </c>
    </row>
    <row r="56" spans="1:10" ht="12.75">
      <c r="A56" s="327">
        <v>45</v>
      </c>
      <c r="B56" s="131" t="s">
        <v>1393</v>
      </c>
      <c r="C56" s="131" t="s">
        <v>1561</v>
      </c>
      <c r="D56" s="148" t="s">
        <v>1073</v>
      </c>
      <c r="E56" s="131" t="s">
        <v>1269</v>
      </c>
      <c r="F56" s="134">
        <v>39</v>
      </c>
      <c r="G56" s="134"/>
      <c r="H56" s="891">
        <f t="shared" si="6"/>
        <v>0</v>
      </c>
      <c r="I56" s="134">
        <v>0.00042</v>
      </c>
      <c r="J56" s="134">
        <f t="shared" si="7"/>
        <v>0.016380000000000002</v>
      </c>
    </row>
    <row r="57" spans="1:10" ht="12.75">
      <c r="A57" s="327">
        <v>46</v>
      </c>
      <c r="B57" s="131" t="s">
        <v>1393</v>
      </c>
      <c r="C57" s="131" t="s">
        <v>1551</v>
      </c>
      <c r="D57" s="148" t="s">
        <v>1072</v>
      </c>
      <c r="E57" s="131" t="s">
        <v>1269</v>
      </c>
      <c r="F57" s="134">
        <v>39</v>
      </c>
      <c r="G57" s="134"/>
      <c r="H57" s="891">
        <f t="shared" si="6"/>
        <v>0</v>
      </c>
      <c r="I57" s="134">
        <v>0.00598</v>
      </c>
      <c r="J57" s="134">
        <f t="shared" si="7"/>
        <v>0.23322</v>
      </c>
    </row>
    <row r="58" spans="1:10" ht="12.75">
      <c r="A58" s="327">
        <v>47</v>
      </c>
      <c r="B58" s="399"/>
      <c r="C58" s="399" t="s">
        <v>1565</v>
      </c>
      <c r="D58" s="399" t="s">
        <v>1566</v>
      </c>
      <c r="E58" s="399" t="s">
        <v>1269</v>
      </c>
      <c r="F58" s="400">
        <v>104.16</v>
      </c>
      <c r="G58" s="400"/>
      <c r="H58" s="894">
        <f t="shared" si="6"/>
        <v>0</v>
      </c>
      <c r="I58" s="400">
        <v>0</v>
      </c>
      <c r="J58" s="400">
        <f t="shared" si="7"/>
        <v>0</v>
      </c>
    </row>
    <row r="59" spans="1:10" ht="12.75">
      <c r="A59" s="327">
        <v>48</v>
      </c>
      <c r="B59" s="131" t="s">
        <v>1393</v>
      </c>
      <c r="C59" s="131" t="s">
        <v>1071</v>
      </c>
      <c r="D59" s="148" t="s">
        <v>1070</v>
      </c>
      <c r="E59" s="131" t="s">
        <v>1269</v>
      </c>
      <c r="F59" s="134">
        <v>39</v>
      </c>
      <c r="G59" s="134"/>
      <c r="H59" s="891">
        <f t="shared" si="6"/>
        <v>0</v>
      </c>
      <c r="I59" s="134">
        <v>1E-05</v>
      </c>
      <c r="J59" s="134">
        <f t="shared" si="7"/>
        <v>0.00039000000000000005</v>
      </c>
    </row>
    <row r="60" spans="1:12" s="871" customFormat="1" ht="12.75">
      <c r="A60" s="327">
        <v>49</v>
      </c>
      <c r="B60" s="867"/>
      <c r="C60" s="867" t="s">
        <v>1551</v>
      </c>
      <c r="D60" s="868" t="s">
        <v>1915</v>
      </c>
      <c r="E60" s="867" t="s">
        <v>1269</v>
      </c>
      <c r="F60" s="869">
        <v>124</v>
      </c>
      <c r="G60" s="869"/>
      <c r="H60" s="895">
        <f t="shared" si="6"/>
        <v>0</v>
      </c>
      <c r="I60" s="869">
        <v>1E-05</v>
      </c>
      <c r="J60" s="870">
        <f t="shared" si="7"/>
        <v>0.00124</v>
      </c>
      <c r="L60" s="872"/>
    </row>
    <row r="61" spans="1:10" ht="12.75">
      <c r="A61" s="327">
        <v>50</v>
      </c>
      <c r="B61" s="131" t="s">
        <v>1393</v>
      </c>
      <c r="C61" s="131" t="s">
        <v>1553</v>
      </c>
      <c r="D61" s="148" t="s">
        <v>1069</v>
      </c>
      <c r="E61" s="131" t="s">
        <v>1269</v>
      </c>
      <c r="F61" s="134">
        <v>73.95</v>
      </c>
      <c r="G61" s="134"/>
      <c r="H61" s="891">
        <f t="shared" si="6"/>
        <v>0</v>
      </c>
      <c r="I61" s="134">
        <v>0.01117</v>
      </c>
      <c r="J61" s="134">
        <f t="shared" si="7"/>
        <v>0.8260215</v>
      </c>
    </row>
    <row r="62" spans="1:10" ht="12.75">
      <c r="A62" s="327">
        <v>51</v>
      </c>
      <c r="B62" s="131" t="s">
        <v>1393</v>
      </c>
      <c r="C62" s="131" t="s">
        <v>1555</v>
      </c>
      <c r="D62" s="148" t="s">
        <v>1068</v>
      </c>
      <c r="E62" s="131" t="s">
        <v>1269</v>
      </c>
      <c r="F62" s="134">
        <v>36.96</v>
      </c>
      <c r="G62" s="134"/>
      <c r="H62" s="891">
        <f t="shared" si="6"/>
        <v>0</v>
      </c>
      <c r="I62" s="134">
        <v>0.01179</v>
      </c>
      <c r="J62" s="134">
        <f t="shared" si="7"/>
        <v>0.4357584</v>
      </c>
    </row>
    <row r="63" spans="1:10" s="403" customFormat="1" ht="12.75">
      <c r="A63" s="327">
        <v>52</v>
      </c>
      <c r="B63" s="131" t="s">
        <v>1393</v>
      </c>
      <c r="C63" s="131" t="s">
        <v>1913</v>
      </c>
      <c r="D63" s="148" t="s">
        <v>1912</v>
      </c>
      <c r="E63" s="131" t="s">
        <v>1269</v>
      </c>
      <c r="F63" s="134">
        <v>76.13</v>
      </c>
      <c r="G63" s="134"/>
      <c r="H63" s="891">
        <f t="shared" si="6"/>
        <v>0</v>
      </c>
      <c r="I63" s="134">
        <v>0.0002</v>
      </c>
      <c r="J63" s="134">
        <f t="shared" si="7"/>
        <v>0.015226</v>
      </c>
    </row>
    <row r="64" spans="1:10" ht="12.75">
      <c r="A64" s="327">
        <v>53</v>
      </c>
      <c r="B64" s="131" t="s">
        <v>1393</v>
      </c>
      <c r="C64" s="131" t="s">
        <v>1065</v>
      </c>
      <c r="D64" s="148" t="s">
        <v>1064</v>
      </c>
      <c r="E64" s="131" t="s">
        <v>1269</v>
      </c>
      <c r="F64" s="134">
        <v>109.85</v>
      </c>
      <c r="G64" s="134"/>
      <c r="H64" s="891">
        <f t="shared" si="6"/>
        <v>0</v>
      </c>
      <c r="I64" s="134">
        <v>0.004</v>
      </c>
      <c r="J64" s="134">
        <f t="shared" si="7"/>
        <v>0.4394</v>
      </c>
    </row>
    <row r="65" spans="1:10" ht="12.75">
      <c r="A65" s="327">
        <v>54</v>
      </c>
      <c r="B65" s="131" t="s">
        <v>1393</v>
      </c>
      <c r="C65" s="131" t="s">
        <v>1563</v>
      </c>
      <c r="D65" s="148" t="s">
        <v>1562</v>
      </c>
      <c r="E65" s="131" t="s">
        <v>1269</v>
      </c>
      <c r="F65" s="134">
        <v>73.95</v>
      </c>
      <c r="G65" s="134"/>
      <c r="H65" s="891">
        <f t="shared" si="6"/>
        <v>0</v>
      </c>
      <c r="I65" s="134">
        <v>0.0002</v>
      </c>
      <c r="J65" s="134">
        <f t="shared" si="7"/>
        <v>0.014790000000000001</v>
      </c>
    </row>
    <row r="66" spans="1:10" ht="12.75">
      <c r="A66" s="327">
        <v>55</v>
      </c>
      <c r="B66" s="131" t="s">
        <v>1393</v>
      </c>
      <c r="C66" s="131" t="s">
        <v>1561</v>
      </c>
      <c r="D66" s="148" t="s">
        <v>1560</v>
      </c>
      <c r="E66" s="131" t="s">
        <v>1269</v>
      </c>
      <c r="F66" s="134">
        <v>35.9</v>
      </c>
      <c r="G66" s="134"/>
      <c r="H66" s="891">
        <f t="shared" si="6"/>
        <v>0</v>
      </c>
      <c r="I66" s="134">
        <v>0.00042</v>
      </c>
      <c r="J66" s="134">
        <f t="shared" si="7"/>
        <v>0.015078</v>
      </c>
    </row>
    <row r="67" spans="1:10" ht="12.75">
      <c r="A67" s="327">
        <v>56</v>
      </c>
      <c r="B67" s="131" t="s">
        <v>1393</v>
      </c>
      <c r="C67" s="131" t="s">
        <v>1559</v>
      </c>
      <c r="D67" s="148" t="s">
        <v>1558</v>
      </c>
      <c r="E67" s="131" t="s">
        <v>1269</v>
      </c>
      <c r="F67" s="134">
        <v>36.96</v>
      </c>
      <c r="G67" s="134"/>
      <c r="H67" s="891">
        <f t="shared" si="6"/>
        <v>0</v>
      </c>
      <c r="I67" s="134">
        <v>0.00557</v>
      </c>
      <c r="J67" s="134">
        <f t="shared" si="7"/>
        <v>0.20586720000000003</v>
      </c>
    </row>
    <row r="68" spans="1:10" ht="12.75">
      <c r="A68" s="327">
        <v>57</v>
      </c>
      <c r="B68" s="131" t="s">
        <v>1393</v>
      </c>
      <c r="C68" s="131" t="s">
        <v>1557</v>
      </c>
      <c r="D68" s="148" t="s">
        <v>1556</v>
      </c>
      <c r="E68" s="131" t="s">
        <v>1269</v>
      </c>
      <c r="F68" s="134">
        <v>76.13</v>
      </c>
      <c r="G68" s="134"/>
      <c r="H68" s="891">
        <f t="shared" si="6"/>
        <v>0</v>
      </c>
      <c r="I68" s="134">
        <v>0.00559</v>
      </c>
      <c r="J68" s="134">
        <f t="shared" si="7"/>
        <v>0.4255667</v>
      </c>
    </row>
    <row r="69" spans="1:10" ht="12.75">
      <c r="A69" s="327">
        <v>58</v>
      </c>
      <c r="B69" s="131" t="s">
        <v>1393</v>
      </c>
      <c r="C69" s="131" t="s">
        <v>1555</v>
      </c>
      <c r="D69" s="148" t="s">
        <v>1554</v>
      </c>
      <c r="E69" s="131" t="s">
        <v>1269</v>
      </c>
      <c r="F69" s="134">
        <v>36.96</v>
      </c>
      <c r="G69" s="134"/>
      <c r="H69" s="891">
        <f t="shared" si="6"/>
        <v>0</v>
      </c>
      <c r="I69" s="134">
        <v>0.01179</v>
      </c>
      <c r="J69" s="134">
        <f t="shared" si="7"/>
        <v>0.4357584</v>
      </c>
    </row>
    <row r="70" spans="1:10" ht="12.75">
      <c r="A70" s="327">
        <v>59</v>
      </c>
      <c r="B70" s="131" t="s">
        <v>1393</v>
      </c>
      <c r="C70" s="131" t="s">
        <v>1553</v>
      </c>
      <c r="D70" s="148" t="s">
        <v>1552</v>
      </c>
      <c r="E70" s="131" t="s">
        <v>1269</v>
      </c>
      <c r="F70" s="134">
        <v>76.13</v>
      </c>
      <c r="G70" s="134"/>
      <c r="H70" s="891">
        <f t="shared" si="6"/>
        <v>0</v>
      </c>
      <c r="I70" s="134">
        <v>0.01117</v>
      </c>
      <c r="J70" s="134">
        <f t="shared" si="7"/>
        <v>0.8503720999999999</v>
      </c>
    </row>
    <row r="71" spans="1:10" s="866" customFormat="1" ht="12.75">
      <c r="A71" s="327">
        <v>60</v>
      </c>
      <c r="B71" s="404" t="s">
        <v>1393</v>
      </c>
      <c r="C71" s="404" t="s">
        <v>1551</v>
      </c>
      <c r="D71" s="186" t="s">
        <v>1568</v>
      </c>
      <c r="E71" s="404" t="s">
        <v>1269</v>
      </c>
      <c r="F71" s="405">
        <v>30</v>
      </c>
      <c r="G71" s="405"/>
      <c r="H71" s="892">
        <f t="shared" si="6"/>
        <v>0</v>
      </c>
      <c r="I71" s="405">
        <v>0.00598</v>
      </c>
      <c r="J71" s="405">
        <f t="shared" si="7"/>
        <v>0.1794</v>
      </c>
    </row>
    <row r="72" spans="1:10" ht="12.75">
      <c r="A72" s="327">
        <v>61</v>
      </c>
      <c r="B72" s="131" t="s">
        <v>1393</v>
      </c>
      <c r="C72" s="131" t="s">
        <v>1550</v>
      </c>
      <c r="D72" s="148" t="s">
        <v>1549</v>
      </c>
      <c r="E72" s="131" t="s">
        <v>1306</v>
      </c>
      <c r="F72" s="134">
        <v>4.03307</v>
      </c>
      <c r="G72" s="134"/>
      <c r="H72" s="891">
        <f t="shared" si="6"/>
        <v>0</v>
      </c>
      <c r="I72" s="134">
        <v>0</v>
      </c>
      <c r="J72" s="134">
        <f t="shared" si="7"/>
        <v>0</v>
      </c>
    </row>
    <row r="73" spans="1:10" ht="12.75">
      <c r="A73" s="411"/>
      <c r="B73" s="135"/>
      <c r="C73" s="136" t="s">
        <v>1339</v>
      </c>
      <c r="D73" s="331" t="s">
        <v>1548</v>
      </c>
      <c r="E73" s="212"/>
      <c r="F73" s="212"/>
      <c r="G73" s="212"/>
      <c r="H73" s="890">
        <f>SUM(H74:H84)</f>
        <v>0</v>
      </c>
      <c r="I73" s="125"/>
      <c r="J73" s="130">
        <f>SUM(J74:J84)</f>
        <v>0.8824889999999999</v>
      </c>
    </row>
    <row r="74" spans="1:10" ht="12.75">
      <c r="A74" s="327">
        <v>62</v>
      </c>
      <c r="B74" s="131" t="s">
        <v>1393</v>
      </c>
      <c r="C74" s="131" t="s">
        <v>1544</v>
      </c>
      <c r="D74" s="148" t="s">
        <v>1547</v>
      </c>
      <c r="E74" s="131" t="s">
        <v>1282</v>
      </c>
      <c r="F74" s="134">
        <v>34</v>
      </c>
      <c r="G74" s="134"/>
      <c r="H74" s="891">
        <f aca="true" t="shared" si="8" ref="H74:H84">ROUND(F74*G74,2)</f>
        <v>0</v>
      </c>
      <c r="I74" s="134">
        <v>0.00423</v>
      </c>
      <c r="J74" s="134">
        <f aca="true" t="shared" si="9" ref="J74:J84">F74*I74</f>
        <v>0.14382</v>
      </c>
    </row>
    <row r="75" spans="1:10" ht="12.75">
      <c r="A75" s="327">
        <v>63</v>
      </c>
      <c r="B75" s="131" t="s">
        <v>1393</v>
      </c>
      <c r="C75" s="131" t="s">
        <v>1546</v>
      </c>
      <c r="D75" s="148" t="s">
        <v>1545</v>
      </c>
      <c r="E75" s="131" t="s">
        <v>1282</v>
      </c>
      <c r="F75" s="134">
        <v>10.2</v>
      </c>
      <c r="G75" s="134"/>
      <c r="H75" s="891">
        <f t="shared" si="8"/>
        <v>0</v>
      </c>
      <c r="I75" s="134">
        <v>0.00334</v>
      </c>
      <c r="J75" s="134">
        <f t="shared" si="9"/>
        <v>0.034068</v>
      </c>
    </row>
    <row r="76" spans="1:10" ht="12.75">
      <c r="A76" s="327">
        <v>64</v>
      </c>
      <c r="B76" s="131" t="s">
        <v>1393</v>
      </c>
      <c r="C76" s="131" t="s">
        <v>1544</v>
      </c>
      <c r="D76" s="148" t="s">
        <v>1905</v>
      </c>
      <c r="E76" s="131" t="s">
        <v>1282</v>
      </c>
      <c r="F76" s="134">
        <v>49</v>
      </c>
      <c r="G76" s="134"/>
      <c r="H76" s="891">
        <f t="shared" si="8"/>
        <v>0</v>
      </c>
      <c r="I76" s="134">
        <v>0.00423</v>
      </c>
      <c r="J76" s="134">
        <f t="shared" si="9"/>
        <v>0.20727</v>
      </c>
    </row>
    <row r="77" spans="1:10" ht="12.75">
      <c r="A77" s="327">
        <v>65</v>
      </c>
      <c r="B77" s="131" t="s">
        <v>1393</v>
      </c>
      <c r="C77" s="131" t="s">
        <v>1543</v>
      </c>
      <c r="D77" s="148" t="s">
        <v>1542</v>
      </c>
      <c r="E77" s="131" t="s">
        <v>1282</v>
      </c>
      <c r="F77" s="134">
        <v>148.6</v>
      </c>
      <c r="G77" s="134"/>
      <c r="H77" s="891">
        <f t="shared" si="8"/>
        <v>0</v>
      </c>
      <c r="I77" s="134">
        <v>0.00208</v>
      </c>
      <c r="J77" s="134">
        <f t="shared" si="9"/>
        <v>0.309088</v>
      </c>
    </row>
    <row r="78" spans="1:10" ht="12.75">
      <c r="A78" s="327">
        <v>66</v>
      </c>
      <c r="B78" s="131" t="s">
        <v>1393</v>
      </c>
      <c r="C78" s="131" t="s">
        <v>1541</v>
      </c>
      <c r="D78" s="148" t="s">
        <v>1540</v>
      </c>
      <c r="E78" s="131" t="s">
        <v>1282</v>
      </c>
      <c r="F78" s="134">
        <v>3.4</v>
      </c>
      <c r="G78" s="134"/>
      <c r="H78" s="891">
        <f t="shared" si="8"/>
        <v>0</v>
      </c>
      <c r="I78" s="134">
        <v>0.00295</v>
      </c>
      <c r="J78" s="134">
        <f t="shared" si="9"/>
        <v>0.010029999999999999</v>
      </c>
    </row>
    <row r="79" spans="1:10" ht="12.75">
      <c r="A79" s="327">
        <v>67</v>
      </c>
      <c r="B79" s="131" t="s">
        <v>1393</v>
      </c>
      <c r="C79" s="131" t="s">
        <v>1539</v>
      </c>
      <c r="D79" s="148" t="s">
        <v>1538</v>
      </c>
      <c r="E79" s="131" t="s">
        <v>1282</v>
      </c>
      <c r="F79" s="134">
        <v>9.1</v>
      </c>
      <c r="G79" s="134"/>
      <c r="H79" s="891">
        <f t="shared" si="8"/>
        <v>0</v>
      </c>
      <c r="I79" s="134">
        <v>0.003</v>
      </c>
      <c r="J79" s="134">
        <f t="shared" si="9"/>
        <v>0.027299999999999998</v>
      </c>
    </row>
    <row r="80" spans="1:10" ht="12.75">
      <c r="A80" s="327">
        <v>68</v>
      </c>
      <c r="B80" s="131" t="s">
        <v>1393</v>
      </c>
      <c r="C80" s="131" t="s">
        <v>1537</v>
      </c>
      <c r="D80" s="148" t="s">
        <v>1536</v>
      </c>
      <c r="E80" s="131" t="s">
        <v>1282</v>
      </c>
      <c r="F80" s="134">
        <v>42</v>
      </c>
      <c r="G80" s="134"/>
      <c r="H80" s="891">
        <f t="shared" si="8"/>
        <v>0</v>
      </c>
      <c r="I80" s="134">
        <v>0.00308</v>
      </c>
      <c r="J80" s="134">
        <f t="shared" si="9"/>
        <v>0.12936</v>
      </c>
    </row>
    <row r="81" spans="1:10" ht="12.75">
      <c r="A81" s="327">
        <v>69</v>
      </c>
      <c r="B81" s="131" t="s">
        <v>1393</v>
      </c>
      <c r="C81" s="131" t="s">
        <v>1534</v>
      </c>
      <c r="D81" s="148" t="s">
        <v>1533</v>
      </c>
      <c r="E81" s="131" t="s">
        <v>1372</v>
      </c>
      <c r="F81" s="134">
        <v>3</v>
      </c>
      <c r="G81" s="134"/>
      <c r="H81" s="891">
        <f t="shared" si="8"/>
        <v>0</v>
      </c>
      <c r="I81" s="134">
        <v>0.00406</v>
      </c>
      <c r="J81" s="134">
        <f t="shared" si="9"/>
        <v>0.01218</v>
      </c>
    </row>
    <row r="82" spans="1:10" ht="12.75">
      <c r="A82" s="327">
        <v>70</v>
      </c>
      <c r="B82" s="131" t="s">
        <v>1393</v>
      </c>
      <c r="C82" s="131" t="s">
        <v>1531</v>
      </c>
      <c r="D82" s="148" t="s">
        <v>1530</v>
      </c>
      <c r="E82" s="131" t="s">
        <v>1282</v>
      </c>
      <c r="F82" s="134">
        <v>4</v>
      </c>
      <c r="G82" s="134"/>
      <c r="H82" s="891">
        <f t="shared" si="8"/>
        <v>0</v>
      </c>
      <c r="I82" s="134">
        <v>0</v>
      </c>
      <c r="J82" s="134">
        <f t="shared" si="9"/>
        <v>0</v>
      </c>
    </row>
    <row r="83" spans="1:10" ht="12.75">
      <c r="A83" s="327">
        <v>71</v>
      </c>
      <c r="B83" s="131" t="s">
        <v>1393</v>
      </c>
      <c r="C83" s="131" t="s">
        <v>1528</v>
      </c>
      <c r="D83" s="148" t="s">
        <v>1527</v>
      </c>
      <c r="E83" s="131" t="s">
        <v>1282</v>
      </c>
      <c r="F83" s="134">
        <v>9.1</v>
      </c>
      <c r="G83" s="134"/>
      <c r="H83" s="891">
        <f t="shared" si="8"/>
        <v>0</v>
      </c>
      <c r="I83" s="134">
        <v>0.00103</v>
      </c>
      <c r="J83" s="134">
        <f t="shared" si="9"/>
        <v>0.009373000000000001</v>
      </c>
    </row>
    <row r="84" spans="1:10" ht="12.75">
      <c r="A84" s="327">
        <v>72</v>
      </c>
      <c r="B84" s="131" t="s">
        <v>1393</v>
      </c>
      <c r="C84" s="131" t="s">
        <v>1525</v>
      </c>
      <c r="D84" s="148" t="s">
        <v>1524</v>
      </c>
      <c r="E84" s="131" t="s">
        <v>1306</v>
      </c>
      <c r="F84" s="134">
        <v>0.95591</v>
      </c>
      <c r="G84" s="134"/>
      <c r="H84" s="891">
        <f t="shared" si="8"/>
        <v>0</v>
      </c>
      <c r="I84" s="134">
        <v>0</v>
      </c>
      <c r="J84" s="134">
        <f t="shared" si="9"/>
        <v>0</v>
      </c>
    </row>
    <row r="85" spans="1:10" ht="12.75">
      <c r="A85" s="411"/>
      <c r="B85" s="135"/>
      <c r="C85" s="136" t="s">
        <v>1523</v>
      </c>
      <c r="D85" s="331" t="s">
        <v>1522</v>
      </c>
      <c r="E85" s="212"/>
      <c r="F85" s="212"/>
      <c r="G85" s="212"/>
      <c r="H85" s="890">
        <f>SUM(H86:H89)</f>
        <v>0</v>
      </c>
      <c r="I85" s="125"/>
      <c r="J85" s="130">
        <f>SUM(J86:J89)</f>
        <v>2.0098800000000003</v>
      </c>
    </row>
    <row r="86" spans="1:10" ht="12.75">
      <c r="A86" s="327">
        <v>73</v>
      </c>
      <c r="B86" s="131" t="s">
        <v>1393</v>
      </c>
      <c r="C86" s="131" t="s">
        <v>1520</v>
      </c>
      <c r="D86" s="148" t="s">
        <v>695</v>
      </c>
      <c r="E86" s="131" t="s">
        <v>1269</v>
      </c>
      <c r="F86" s="134">
        <v>107.71</v>
      </c>
      <c r="G86" s="134"/>
      <c r="H86" s="891">
        <f>ROUND(F86*G86,2)</f>
        <v>0</v>
      </c>
      <c r="I86" s="134">
        <v>0.0028</v>
      </c>
      <c r="J86" s="134">
        <f>F86*I86</f>
        <v>0.30158799999999997</v>
      </c>
    </row>
    <row r="87" spans="1:10" ht="12.75">
      <c r="A87" s="327">
        <v>74</v>
      </c>
      <c r="B87" s="131" t="s">
        <v>1393</v>
      </c>
      <c r="C87" s="131" t="s">
        <v>1518</v>
      </c>
      <c r="D87" s="148" t="s">
        <v>696</v>
      </c>
      <c r="E87" s="131" t="s">
        <v>1269</v>
      </c>
      <c r="F87" s="134">
        <v>111.2</v>
      </c>
      <c r="G87" s="134"/>
      <c r="H87" s="891">
        <f>ROUND(F87*G87,2)</f>
        <v>0</v>
      </c>
      <c r="I87" s="134">
        <v>0.0142</v>
      </c>
      <c r="J87" s="134">
        <f>F87*I87</f>
        <v>1.5790400000000002</v>
      </c>
    </row>
    <row r="88" spans="1:10" ht="12.75">
      <c r="A88" s="327">
        <v>75</v>
      </c>
      <c r="B88" s="131" t="s">
        <v>1393</v>
      </c>
      <c r="C88" s="131" t="s">
        <v>1515</v>
      </c>
      <c r="D88" s="148" t="s">
        <v>1879</v>
      </c>
      <c r="E88" s="131" t="s">
        <v>1269</v>
      </c>
      <c r="F88" s="134">
        <v>107.71</v>
      </c>
      <c r="G88" s="134"/>
      <c r="H88" s="891">
        <f>ROUND(F88*G88,2)</f>
        <v>0</v>
      </c>
      <c r="I88" s="134">
        <v>0.0012</v>
      </c>
      <c r="J88" s="134">
        <f>F88*I88</f>
        <v>0.12925199999999998</v>
      </c>
    </row>
    <row r="89" spans="1:10" ht="12.75">
      <c r="A89" s="327">
        <v>76</v>
      </c>
      <c r="B89" s="131" t="s">
        <v>1393</v>
      </c>
      <c r="C89" s="131" t="s">
        <v>1512</v>
      </c>
      <c r="D89" s="148" t="s">
        <v>1511</v>
      </c>
      <c r="E89" s="131" t="s">
        <v>1306</v>
      </c>
      <c r="F89" s="134">
        <v>2.00988</v>
      </c>
      <c r="G89" s="134"/>
      <c r="H89" s="891">
        <f>ROUND(F89*G89,2)</f>
        <v>0</v>
      </c>
      <c r="I89" s="134">
        <v>0</v>
      </c>
      <c r="J89" s="134">
        <f>F89*I89</f>
        <v>0</v>
      </c>
    </row>
    <row r="90" spans="1:10" ht="12.75">
      <c r="A90" s="411"/>
      <c r="B90" s="135"/>
      <c r="C90" s="136" t="s">
        <v>1431</v>
      </c>
      <c r="D90" s="331" t="s">
        <v>1510</v>
      </c>
      <c r="E90" s="212"/>
      <c r="F90" s="212"/>
      <c r="G90" s="212"/>
      <c r="H90" s="890">
        <f>SUM(H91:H99)</f>
        <v>0</v>
      </c>
      <c r="I90" s="125"/>
      <c r="J90" s="130">
        <f>SUM(J91:J99)</f>
        <v>32.1464</v>
      </c>
    </row>
    <row r="91" spans="1:10" ht="12.75">
      <c r="A91" s="327">
        <v>77</v>
      </c>
      <c r="B91" s="131" t="s">
        <v>1393</v>
      </c>
      <c r="C91" s="131" t="s">
        <v>1508</v>
      </c>
      <c r="D91" s="148" t="s">
        <v>1507</v>
      </c>
      <c r="E91" s="131" t="s">
        <v>1269</v>
      </c>
      <c r="F91" s="134">
        <v>1161.25</v>
      </c>
      <c r="G91" s="134"/>
      <c r="H91" s="891">
        <f aca="true" t="shared" si="10" ref="H91:H99">ROUND(F91*G91,2)</f>
        <v>0</v>
      </c>
      <c r="I91" s="134">
        <v>0.02426</v>
      </c>
      <c r="J91" s="134">
        <f aca="true" t="shared" si="11" ref="J91:J99">F91*I91</f>
        <v>28.171925</v>
      </c>
    </row>
    <row r="92" spans="1:10" ht="12.75">
      <c r="A92" s="327">
        <v>78</v>
      </c>
      <c r="B92" s="131" t="s">
        <v>1393</v>
      </c>
      <c r="C92" s="131" t="s">
        <v>1505</v>
      </c>
      <c r="D92" s="148" t="s">
        <v>1504</v>
      </c>
      <c r="E92" s="131" t="s">
        <v>1269</v>
      </c>
      <c r="F92" s="134">
        <v>3483.75</v>
      </c>
      <c r="G92" s="134"/>
      <c r="H92" s="891">
        <f t="shared" si="10"/>
        <v>0</v>
      </c>
      <c r="I92" s="134">
        <v>0.00102</v>
      </c>
      <c r="J92" s="134">
        <f t="shared" si="11"/>
        <v>3.5534250000000003</v>
      </c>
    </row>
    <row r="93" spans="1:10" ht="12.75">
      <c r="A93" s="327">
        <v>79</v>
      </c>
      <c r="B93" s="131" t="s">
        <v>1393</v>
      </c>
      <c r="C93" s="131" t="s">
        <v>1502</v>
      </c>
      <c r="D93" s="148" t="s">
        <v>1501</v>
      </c>
      <c r="E93" s="131" t="s">
        <v>1269</v>
      </c>
      <c r="F93" s="134">
        <v>1161.25</v>
      </c>
      <c r="G93" s="134"/>
      <c r="H93" s="891">
        <f t="shared" si="10"/>
        <v>0</v>
      </c>
      <c r="I93" s="134">
        <v>0</v>
      </c>
      <c r="J93" s="134">
        <f t="shared" si="11"/>
        <v>0</v>
      </c>
    </row>
    <row r="94" spans="1:10" ht="12.75">
      <c r="A94" s="327">
        <v>80</v>
      </c>
      <c r="B94" s="131" t="s">
        <v>1393</v>
      </c>
      <c r="C94" s="131" t="s">
        <v>1499</v>
      </c>
      <c r="D94" s="148" t="s">
        <v>1498</v>
      </c>
      <c r="E94" s="131" t="s">
        <v>1282</v>
      </c>
      <c r="F94" s="134">
        <v>15</v>
      </c>
      <c r="G94" s="134"/>
      <c r="H94" s="891">
        <f t="shared" si="10"/>
        <v>0</v>
      </c>
      <c r="I94" s="134">
        <v>0.02279</v>
      </c>
      <c r="J94" s="134">
        <f t="shared" si="11"/>
        <v>0.34185000000000004</v>
      </c>
    </row>
    <row r="95" spans="1:10" ht="12.75">
      <c r="A95" s="327">
        <v>81</v>
      </c>
      <c r="B95" s="131" t="s">
        <v>1393</v>
      </c>
      <c r="C95" s="131" t="s">
        <v>1496</v>
      </c>
      <c r="D95" s="148" t="s">
        <v>1495</v>
      </c>
      <c r="E95" s="131" t="s">
        <v>1282</v>
      </c>
      <c r="F95" s="134">
        <v>45</v>
      </c>
      <c r="G95" s="134"/>
      <c r="H95" s="891">
        <f t="shared" si="10"/>
        <v>0</v>
      </c>
      <c r="I95" s="134">
        <v>0.00176</v>
      </c>
      <c r="J95" s="134">
        <f t="shared" si="11"/>
        <v>0.0792</v>
      </c>
    </row>
    <row r="96" spans="1:10" ht="12.75">
      <c r="A96" s="327">
        <v>82</v>
      </c>
      <c r="B96" s="131" t="s">
        <v>1393</v>
      </c>
      <c r="C96" s="131" t="s">
        <v>1493</v>
      </c>
      <c r="D96" s="148" t="s">
        <v>1492</v>
      </c>
      <c r="E96" s="131" t="s">
        <v>1282</v>
      </c>
      <c r="F96" s="134">
        <v>15</v>
      </c>
      <c r="G96" s="134"/>
      <c r="H96" s="891">
        <f t="shared" si="10"/>
        <v>0</v>
      </c>
      <c r="I96" s="134">
        <v>0</v>
      </c>
      <c r="J96" s="134">
        <f t="shared" si="11"/>
        <v>0</v>
      </c>
    </row>
    <row r="97" spans="1:10" ht="12.75">
      <c r="A97" s="327">
        <v>83</v>
      </c>
      <c r="B97" s="131" t="s">
        <v>1393</v>
      </c>
      <c r="C97" s="131" t="s">
        <v>1490</v>
      </c>
      <c r="D97" s="148" t="s">
        <v>1489</v>
      </c>
      <c r="E97" s="131" t="s">
        <v>1269</v>
      </c>
      <c r="F97" s="134">
        <v>1161.25</v>
      </c>
      <c r="G97" s="134"/>
      <c r="H97" s="891">
        <f t="shared" si="10"/>
        <v>0</v>
      </c>
      <c r="I97" s="134">
        <v>0</v>
      </c>
      <c r="J97" s="134">
        <f t="shared" si="11"/>
        <v>0</v>
      </c>
    </row>
    <row r="98" spans="1:10" ht="12.75">
      <c r="A98" s="327">
        <v>84</v>
      </c>
      <c r="B98" s="131" t="s">
        <v>1393</v>
      </c>
      <c r="C98" s="131" t="s">
        <v>1487</v>
      </c>
      <c r="D98" s="148" t="s">
        <v>1486</v>
      </c>
      <c r="E98" s="131" t="s">
        <v>1269</v>
      </c>
      <c r="F98" s="134">
        <v>3483.75</v>
      </c>
      <c r="G98" s="134"/>
      <c r="H98" s="891">
        <f t="shared" si="10"/>
        <v>0</v>
      </c>
      <c r="I98" s="134">
        <v>0</v>
      </c>
      <c r="J98" s="134">
        <f t="shared" si="11"/>
        <v>0</v>
      </c>
    </row>
    <row r="99" spans="1:10" ht="12.75">
      <c r="A99" s="327">
        <v>85</v>
      </c>
      <c r="B99" s="131" t="s">
        <v>1393</v>
      </c>
      <c r="C99" s="131" t="s">
        <v>1484</v>
      </c>
      <c r="D99" s="148" t="s">
        <v>1483</v>
      </c>
      <c r="E99" s="131" t="s">
        <v>1269</v>
      </c>
      <c r="F99" s="134">
        <v>1161.25</v>
      </c>
      <c r="G99" s="134"/>
      <c r="H99" s="891">
        <f t="shared" si="10"/>
        <v>0</v>
      </c>
      <c r="I99" s="134">
        <v>0</v>
      </c>
      <c r="J99" s="134">
        <f t="shared" si="11"/>
        <v>0</v>
      </c>
    </row>
    <row r="100" spans="1:10" ht="12.75">
      <c r="A100" s="411"/>
      <c r="B100" s="135"/>
      <c r="C100" s="136" t="s">
        <v>1425</v>
      </c>
      <c r="D100" s="331" t="s">
        <v>1482</v>
      </c>
      <c r="E100" s="212"/>
      <c r="F100" s="212"/>
      <c r="G100" s="212"/>
      <c r="H100" s="890">
        <f>SUM(H101:H122)</f>
        <v>0</v>
      </c>
      <c r="I100" s="125"/>
      <c r="J100" s="130">
        <f>SUM(J101:J122)</f>
        <v>81.24336</v>
      </c>
    </row>
    <row r="101" spans="1:10" ht="12.75">
      <c r="A101" s="327">
        <v>86</v>
      </c>
      <c r="B101" s="131" t="s">
        <v>1393</v>
      </c>
      <c r="C101" s="131" t="s">
        <v>1480</v>
      </c>
      <c r="D101" s="148" t="s">
        <v>1479</v>
      </c>
      <c r="E101" s="131" t="s">
        <v>1269</v>
      </c>
      <c r="F101" s="134">
        <v>929.48</v>
      </c>
      <c r="G101" s="134"/>
      <c r="H101" s="891">
        <f aca="true" t="shared" si="12" ref="H101:H122">ROUND(F101*G101,2)</f>
        <v>0</v>
      </c>
      <c r="I101" s="134">
        <v>0.01</v>
      </c>
      <c r="J101" s="134">
        <f aca="true" t="shared" si="13" ref="J101:J122">F101*I101</f>
        <v>9.2948</v>
      </c>
    </row>
    <row r="102" spans="1:10" s="191" customFormat="1" ht="15" customHeight="1">
      <c r="A102" s="327">
        <v>87</v>
      </c>
      <c r="B102" s="32" t="s">
        <v>1393</v>
      </c>
      <c r="C102" s="32" t="s">
        <v>1477</v>
      </c>
      <c r="D102" s="394" t="s">
        <v>1567</v>
      </c>
      <c r="E102" s="32" t="s">
        <v>1269</v>
      </c>
      <c r="F102" s="31">
        <v>35</v>
      </c>
      <c r="G102" s="31"/>
      <c r="H102" s="539">
        <f>ROUND(F102*G102,2)</f>
        <v>0</v>
      </c>
      <c r="I102" s="31">
        <v>0.025</v>
      </c>
      <c r="J102" s="190">
        <f t="shared" si="13"/>
        <v>0.875</v>
      </c>
    </row>
    <row r="103" spans="1:10" ht="12.75">
      <c r="A103" s="327">
        <v>88</v>
      </c>
      <c r="B103" s="131" t="s">
        <v>1393</v>
      </c>
      <c r="C103" s="131" t="s">
        <v>1477</v>
      </c>
      <c r="D103" s="148" t="s">
        <v>1476</v>
      </c>
      <c r="E103" s="131" t="s">
        <v>1269</v>
      </c>
      <c r="F103" s="134">
        <v>51.77</v>
      </c>
      <c r="G103" s="134"/>
      <c r="H103" s="891">
        <f t="shared" si="12"/>
        <v>0</v>
      </c>
      <c r="I103" s="134">
        <v>0.025</v>
      </c>
      <c r="J103" s="134">
        <f t="shared" si="13"/>
        <v>1.2942500000000001</v>
      </c>
    </row>
    <row r="104" spans="1:10" ht="12.75">
      <c r="A104" s="327">
        <v>89</v>
      </c>
      <c r="B104" s="131" t="s">
        <v>1393</v>
      </c>
      <c r="C104" s="131" t="s">
        <v>1474</v>
      </c>
      <c r="D104" s="148" t="s">
        <v>1473</v>
      </c>
      <c r="E104" s="131" t="s">
        <v>1372</v>
      </c>
      <c r="F104" s="134">
        <v>25</v>
      </c>
      <c r="G104" s="134"/>
      <c r="H104" s="891">
        <f t="shared" si="12"/>
        <v>0</v>
      </c>
      <c r="I104" s="134">
        <v>0.003</v>
      </c>
      <c r="J104" s="134">
        <f t="shared" si="13"/>
        <v>0.075</v>
      </c>
    </row>
    <row r="105" spans="1:10" ht="12.75">
      <c r="A105" s="327">
        <v>90</v>
      </c>
      <c r="B105" s="131" t="s">
        <v>1393</v>
      </c>
      <c r="C105" s="131" t="s">
        <v>1471</v>
      </c>
      <c r="D105" s="148" t="s">
        <v>1470</v>
      </c>
      <c r="E105" s="131" t="s">
        <v>1372</v>
      </c>
      <c r="F105" s="134">
        <v>15</v>
      </c>
      <c r="G105" s="134"/>
      <c r="H105" s="891">
        <f t="shared" si="12"/>
        <v>0</v>
      </c>
      <c r="I105" s="134">
        <v>0.004</v>
      </c>
      <c r="J105" s="134">
        <f t="shared" si="13"/>
        <v>0.06</v>
      </c>
    </row>
    <row r="106" spans="1:10" ht="12.75">
      <c r="A106" s="327">
        <v>91</v>
      </c>
      <c r="B106" s="131" t="s">
        <v>1393</v>
      </c>
      <c r="C106" s="131" t="s">
        <v>1466</v>
      </c>
      <c r="D106" s="148" t="s">
        <v>1468</v>
      </c>
      <c r="E106" s="131" t="s">
        <v>1372</v>
      </c>
      <c r="F106" s="134">
        <v>20</v>
      </c>
      <c r="G106" s="134"/>
      <c r="H106" s="891">
        <f t="shared" si="12"/>
        <v>0</v>
      </c>
      <c r="I106" s="134">
        <v>0.019</v>
      </c>
      <c r="J106" s="134">
        <f t="shared" si="13"/>
        <v>0.38</v>
      </c>
    </row>
    <row r="107" spans="1:10" ht="12.75">
      <c r="A107" s="327">
        <v>92</v>
      </c>
      <c r="B107" s="131" t="s">
        <v>1393</v>
      </c>
      <c r="C107" s="131" t="s">
        <v>1466</v>
      </c>
      <c r="D107" s="148" t="s">
        <v>1465</v>
      </c>
      <c r="E107" s="131" t="s">
        <v>1372</v>
      </c>
      <c r="F107" s="134">
        <v>10</v>
      </c>
      <c r="G107" s="134"/>
      <c r="H107" s="891">
        <f t="shared" si="12"/>
        <v>0</v>
      </c>
      <c r="I107" s="134">
        <v>0.019</v>
      </c>
      <c r="J107" s="134">
        <f t="shared" si="13"/>
        <v>0.19</v>
      </c>
    </row>
    <row r="108" spans="1:10" ht="12.75">
      <c r="A108" s="327">
        <v>93</v>
      </c>
      <c r="B108" s="131" t="s">
        <v>1393</v>
      </c>
      <c r="C108" s="131" t="s">
        <v>1463</v>
      </c>
      <c r="D108" s="148" t="s">
        <v>1462</v>
      </c>
      <c r="E108" s="131" t="s">
        <v>1372</v>
      </c>
      <c r="F108" s="134">
        <v>25</v>
      </c>
      <c r="G108" s="134"/>
      <c r="H108" s="891">
        <f t="shared" si="12"/>
        <v>0</v>
      </c>
      <c r="I108" s="134">
        <v>0.007</v>
      </c>
      <c r="J108" s="134">
        <f t="shared" si="13"/>
        <v>0.17500000000000002</v>
      </c>
    </row>
    <row r="109" spans="1:10" ht="12.75">
      <c r="A109" s="327">
        <v>94</v>
      </c>
      <c r="B109" s="131" t="s">
        <v>1393</v>
      </c>
      <c r="C109" s="131" t="s">
        <v>1460</v>
      </c>
      <c r="D109" s="148" t="s">
        <v>1459</v>
      </c>
      <c r="E109" s="131" t="s">
        <v>1372</v>
      </c>
      <c r="F109" s="134">
        <v>56</v>
      </c>
      <c r="G109" s="134"/>
      <c r="H109" s="891">
        <f t="shared" si="12"/>
        <v>0</v>
      </c>
      <c r="I109" s="134">
        <v>0.008</v>
      </c>
      <c r="J109" s="134">
        <f t="shared" si="13"/>
        <v>0.448</v>
      </c>
    </row>
    <row r="110" spans="1:10" ht="12.75">
      <c r="A110" s="327">
        <v>95</v>
      </c>
      <c r="B110" s="131" t="s">
        <v>1393</v>
      </c>
      <c r="C110" s="131" t="s">
        <v>1457</v>
      </c>
      <c r="D110" s="148" t="s">
        <v>1456</v>
      </c>
      <c r="E110" s="131" t="s">
        <v>1269</v>
      </c>
      <c r="F110" s="134">
        <v>981.25</v>
      </c>
      <c r="G110" s="134"/>
      <c r="H110" s="891">
        <f t="shared" si="12"/>
        <v>0</v>
      </c>
      <c r="I110" s="134">
        <v>0</v>
      </c>
      <c r="J110" s="134">
        <f t="shared" si="13"/>
        <v>0</v>
      </c>
    </row>
    <row r="111" spans="1:10" ht="12.75">
      <c r="A111" s="327">
        <v>96</v>
      </c>
      <c r="B111" s="131" t="s">
        <v>1393</v>
      </c>
      <c r="C111" s="131" t="s">
        <v>1454</v>
      </c>
      <c r="D111" s="148" t="s">
        <v>1453</v>
      </c>
      <c r="E111" s="131" t="s">
        <v>1269</v>
      </c>
      <c r="F111" s="134">
        <v>102.21</v>
      </c>
      <c r="G111" s="134"/>
      <c r="H111" s="891">
        <f t="shared" si="12"/>
        <v>0</v>
      </c>
      <c r="I111" s="134">
        <v>0</v>
      </c>
      <c r="J111" s="134">
        <f t="shared" si="13"/>
        <v>0</v>
      </c>
    </row>
    <row r="112" spans="1:10" ht="12.75">
      <c r="A112" s="327">
        <v>97</v>
      </c>
      <c r="B112" s="131" t="s">
        <v>1393</v>
      </c>
      <c r="C112" s="131" t="s">
        <v>1451</v>
      </c>
      <c r="D112" s="148" t="s">
        <v>1450</v>
      </c>
      <c r="E112" s="131" t="s">
        <v>1275</v>
      </c>
      <c r="F112" s="134">
        <v>25.63</v>
      </c>
      <c r="G112" s="134"/>
      <c r="H112" s="891">
        <f t="shared" si="12"/>
        <v>0</v>
      </c>
      <c r="I112" s="134">
        <v>1.4</v>
      </c>
      <c r="J112" s="134">
        <f t="shared" si="13"/>
        <v>35.882</v>
      </c>
    </row>
    <row r="113" spans="1:10" s="403" customFormat="1" ht="12.75">
      <c r="A113" s="327">
        <v>98</v>
      </c>
      <c r="B113" s="131" t="s">
        <v>1393</v>
      </c>
      <c r="C113" s="131" t="s">
        <v>1448</v>
      </c>
      <c r="D113" s="148" t="s">
        <v>1447</v>
      </c>
      <c r="E113" s="131" t="s">
        <v>1275</v>
      </c>
      <c r="F113" s="134">
        <v>6.39</v>
      </c>
      <c r="G113" s="134"/>
      <c r="H113" s="891">
        <f t="shared" si="12"/>
        <v>0</v>
      </c>
      <c r="I113" s="134">
        <v>2.2</v>
      </c>
      <c r="J113" s="134">
        <f t="shared" si="13"/>
        <v>14.058</v>
      </c>
    </row>
    <row r="114" spans="1:10" ht="12.75">
      <c r="A114" s="327">
        <v>99</v>
      </c>
      <c r="B114" s="131" t="s">
        <v>1393</v>
      </c>
      <c r="C114" s="131" t="s">
        <v>1445</v>
      </c>
      <c r="D114" s="148" t="s">
        <v>1444</v>
      </c>
      <c r="E114" s="131" t="s">
        <v>1269</v>
      </c>
      <c r="F114" s="134">
        <v>72.5</v>
      </c>
      <c r="G114" s="134"/>
      <c r="H114" s="891">
        <f t="shared" si="12"/>
        <v>0</v>
      </c>
      <c r="I114" s="134">
        <v>0.138</v>
      </c>
      <c r="J114" s="134">
        <f t="shared" si="13"/>
        <v>10.005</v>
      </c>
    </row>
    <row r="115" spans="1:10" ht="12.75">
      <c r="A115" s="327">
        <v>100</v>
      </c>
      <c r="B115" s="131" t="s">
        <v>1393</v>
      </c>
      <c r="C115" s="131" t="s">
        <v>1442</v>
      </c>
      <c r="D115" s="148" t="s">
        <v>1441</v>
      </c>
      <c r="E115" s="131" t="s">
        <v>1275</v>
      </c>
      <c r="F115" s="134">
        <v>3.73</v>
      </c>
      <c r="G115" s="134"/>
      <c r="H115" s="891">
        <f t="shared" si="12"/>
        <v>0</v>
      </c>
      <c r="I115" s="134">
        <v>1.671</v>
      </c>
      <c r="J115" s="134">
        <f t="shared" si="13"/>
        <v>6.23283</v>
      </c>
    </row>
    <row r="116" spans="1:10" ht="12.75">
      <c r="A116" s="327">
        <v>101</v>
      </c>
      <c r="B116" s="131" t="s">
        <v>1393</v>
      </c>
      <c r="C116" s="131" t="s">
        <v>1439</v>
      </c>
      <c r="D116" s="148" t="s">
        <v>1438</v>
      </c>
      <c r="E116" s="131" t="s">
        <v>1372</v>
      </c>
      <c r="F116" s="134">
        <v>1</v>
      </c>
      <c r="G116" s="134"/>
      <c r="H116" s="891">
        <f t="shared" si="12"/>
        <v>0</v>
      </c>
      <c r="I116" s="134">
        <v>0</v>
      </c>
      <c r="J116" s="134">
        <f t="shared" si="13"/>
        <v>0</v>
      </c>
    </row>
    <row r="117" spans="1:10" ht="12.75">
      <c r="A117" s="327">
        <v>102</v>
      </c>
      <c r="B117" s="131" t="s">
        <v>1393</v>
      </c>
      <c r="C117" s="131" t="s">
        <v>1436</v>
      </c>
      <c r="D117" s="148" t="s">
        <v>1435</v>
      </c>
      <c r="E117" s="131" t="s">
        <v>1372</v>
      </c>
      <c r="F117" s="134">
        <v>1</v>
      </c>
      <c r="G117" s="134"/>
      <c r="H117" s="891">
        <f t="shared" si="12"/>
        <v>0</v>
      </c>
      <c r="I117" s="134">
        <v>0</v>
      </c>
      <c r="J117" s="134">
        <f t="shared" si="13"/>
        <v>0</v>
      </c>
    </row>
    <row r="118" spans="1:10" ht="12.75">
      <c r="A118" s="327">
        <v>103</v>
      </c>
      <c r="B118" s="131" t="s">
        <v>1393</v>
      </c>
      <c r="C118" s="131" t="s">
        <v>1433</v>
      </c>
      <c r="D118" s="148" t="s">
        <v>1432</v>
      </c>
      <c r="E118" s="131" t="s">
        <v>1282</v>
      </c>
      <c r="F118" s="134">
        <v>31.38</v>
      </c>
      <c r="G118" s="134"/>
      <c r="H118" s="891">
        <f t="shared" si="12"/>
        <v>0</v>
      </c>
      <c r="I118" s="134">
        <v>0.0023</v>
      </c>
      <c r="J118" s="134">
        <f t="shared" si="13"/>
        <v>0.072174</v>
      </c>
    </row>
    <row r="119" spans="1:10" ht="12.75">
      <c r="A119" s="327">
        <v>104</v>
      </c>
      <c r="B119" s="131" t="s">
        <v>1393</v>
      </c>
      <c r="C119" s="131" t="s">
        <v>1430</v>
      </c>
      <c r="D119" s="148" t="s">
        <v>1429</v>
      </c>
      <c r="E119" s="131" t="s">
        <v>1282</v>
      </c>
      <c r="F119" s="134">
        <v>51.5</v>
      </c>
      <c r="G119" s="134"/>
      <c r="H119" s="891">
        <f t="shared" si="12"/>
        <v>0</v>
      </c>
      <c r="I119" s="134">
        <v>0.00285</v>
      </c>
      <c r="J119" s="134">
        <f t="shared" si="13"/>
        <v>0.14677500000000002</v>
      </c>
    </row>
    <row r="120" spans="1:10" ht="12.75">
      <c r="A120" s="327">
        <v>105</v>
      </c>
      <c r="B120" s="131" t="s">
        <v>1393</v>
      </c>
      <c r="C120" s="131" t="s">
        <v>1427</v>
      </c>
      <c r="D120" s="148" t="s">
        <v>1426</v>
      </c>
      <c r="E120" s="131" t="s">
        <v>1282</v>
      </c>
      <c r="F120" s="134">
        <v>152.7</v>
      </c>
      <c r="G120" s="134"/>
      <c r="H120" s="891">
        <f t="shared" si="12"/>
        <v>0</v>
      </c>
      <c r="I120" s="134">
        <v>0.00135</v>
      </c>
      <c r="J120" s="134">
        <f t="shared" si="13"/>
        <v>0.206145</v>
      </c>
    </row>
    <row r="121" spans="1:10" ht="12.75">
      <c r="A121" s="327">
        <v>106</v>
      </c>
      <c r="B121" s="131" t="s">
        <v>1393</v>
      </c>
      <c r="C121" s="131" t="s">
        <v>1424</v>
      </c>
      <c r="D121" s="148" t="s">
        <v>1423</v>
      </c>
      <c r="E121" s="131" t="s">
        <v>1282</v>
      </c>
      <c r="F121" s="134">
        <v>9.1</v>
      </c>
      <c r="G121" s="134"/>
      <c r="H121" s="891">
        <f t="shared" si="12"/>
        <v>0</v>
      </c>
      <c r="I121" s="134">
        <v>0.00336</v>
      </c>
      <c r="J121" s="134">
        <f t="shared" si="13"/>
        <v>0.030576</v>
      </c>
    </row>
    <row r="122" spans="1:10" ht="12.75">
      <c r="A122" s="327">
        <v>107</v>
      </c>
      <c r="B122" s="131" t="s">
        <v>1393</v>
      </c>
      <c r="C122" s="131" t="s">
        <v>1421</v>
      </c>
      <c r="D122" s="148" t="s">
        <v>1420</v>
      </c>
      <c r="E122" s="131" t="s">
        <v>1282</v>
      </c>
      <c r="F122" s="134">
        <v>49.13</v>
      </c>
      <c r="G122" s="134"/>
      <c r="H122" s="891">
        <f t="shared" si="12"/>
        <v>0</v>
      </c>
      <c r="I122" s="134">
        <v>0.037</v>
      </c>
      <c r="J122" s="134">
        <f t="shared" si="13"/>
        <v>1.81781</v>
      </c>
    </row>
    <row r="123" spans="1:10" ht="12.75">
      <c r="A123" s="411"/>
      <c r="B123" s="135"/>
      <c r="C123" s="136" t="s">
        <v>1418</v>
      </c>
      <c r="D123" s="331" t="s">
        <v>1417</v>
      </c>
      <c r="E123" s="212"/>
      <c r="F123" s="212"/>
      <c r="G123" s="212"/>
      <c r="H123" s="890">
        <f>SUM(H124:H124)</f>
        <v>0</v>
      </c>
      <c r="I123" s="125"/>
      <c r="J123" s="130">
        <f>SUM(J124:J124)</f>
        <v>0</v>
      </c>
    </row>
    <row r="124" spans="1:12" ht="12.75">
      <c r="A124" s="327">
        <v>108</v>
      </c>
      <c r="B124" s="131" t="s">
        <v>1393</v>
      </c>
      <c r="C124" s="131" t="s">
        <v>1415</v>
      </c>
      <c r="D124" s="148" t="s">
        <v>1414</v>
      </c>
      <c r="E124" s="131" t="s">
        <v>1306</v>
      </c>
      <c r="F124" s="134">
        <f>SUM(J6+J17+J23+J42+J46+J90)</f>
        <v>136.96401029999998</v>
      </c>
      <c r="G124" s="134"/>
      <c r="H124" s="891">
        <f>ROUND(F124*G124,2)</f>
        <v>0</v>
      </c>
      <c r="I124" s="134">
        <v>0</v>
      </c>
      <c r="J124" s="134">
        <f>F124*I124</f>
        <v>0</v>
      </c>
      <c r="L124" s="339"/>
    </row>
    <row r="125" spans="1:10" ht="12.75">
      <c r="A125" s="411"/>
      <c r="B125" s="135"/>
      <c r="C125" s="136" t="s">
        <v>1413</v>
      </c>
      <c r="D125" s="331" t="s">
        <v>1412</v>
      </c>
      <c r="E125" s="212"/>
      <c r="F125" s="212"/>
      <c r="G125" s="212"/>
      <c r="H125" s="890">
        <f>SUM(H126:H133)</f>
        <v>0</v>
      </c>
      <c r="I125" s="125"/>
      <c r="J125" s="130">
        <f>SUM(J126:J133)</f>
        <v>0</v>
      </c>
    </row>
    <row r="126" spans="1:10" ht="12.75">
      <c r="A126" s="327">
        <v>109</v>
      </c>
      <c r="B126" s="131" t="s">
        <v>1393</v>
      </c>
      <c r="C126" s="131" t="s">
        <v>1410</v>
      </c>
      <c r="D126" s="148" t="s">
        <v>1409</v>
      </c>
      <c r="E126" s="131" t="s">
        <v>1306</v>
      </c>
      <c r="F126" s="134">
        <v>76</v>
      </c>
      <c r="G126" s="134"/>
      <c r="H126" s="891">
        <f aca="true" t="shared" si="14" ref="H126:H133">ROUND(F126*G126,2)</f>
        <v>0</v>
      </c>
      <c r="I126" s="134">
        <v>0</v>
      </c>
      <c r="J126" s="134">
        <f aca="true" t="shared" si="15" ref="J126:J133">F126*I126</f>
        <v>0</v>
      </c>
    </row>
    <row r="127" spans="1:10" ht="12.75">
      <c r="A127" s="327">
        <v>110</v>
      </c>
      <c r="B127" s="131" t="s">
        <v>1393</v>
      </c>
      <c r="C127" s="131" t="s">
        <v>1407</v>
      </c>
      <c r="D127" s="148" t="s">
        <v>1406</v>
      </c>
      <c r="E127" s="131" t="s">
        <v>1306</v>
      </c>
      <c r="F127" s="134">
        <v>228</v>
      </c>
      <c r="G127" s="134"/>
      <c r="H127" s="891">
        <f t="shared" si="14"/>
        <v>0</v>
      </c>
      <c r="I127" s="134">
        <v>0</v>
      </c>
      <c r="J127" s="134">
        <f t="shared" si="15"/>
        <v>0</v>
      </c>
    </row>
    <row r="128" spans="1:10" ht="12.75">
      <c r="A128" s="327">
        <v>111</v>
      </c>
      <c r="B128" s="131" t="s">
        <v>1393</v>
      </c>
      <c r="C128" s="131" t="s">
        <v>1404</v>
      </c>
      <c r="D128" s="148" t="s">
        <v>1403</v>
      </c>
      <c r="E128" s="131" t="s">
        <v>1306</v>
      </c>
      <c r="F128" s="134">
        <v>76</v>
      </c>
      <c r="G128" s="134"/>
      <c r="H128" s="891">
        <f t="shared" si="14"/>
        <v>0</v>
      </c>
      <c r="I128" s="134">
        <v>0</v>
      </c>
      <c r="J128" s="134">
        <f t="shared" si="15"/>
        <v>0</v>
      </c>
    </row>
    <row r="129" spans="1:10" ht="12.75">
      <c r="A129" s="327">
        <v>112</v>
      </c>
      <c r="B129" s="131" t="s">
        <v>1393</v>
      </c>
      <c r="C129" s="131" t="s">
        <v>1401</v>
      </c>
      <c r="D129" s="148" t="s">
        <v>1400</v>
      </c>
      <c r="E129" s="131" t="s">
        <v>1306</v>
      </c>
      <c r="F129" s="134">
        <v>532</v>
      </c>
      <c r="G129" s="134"/>
      <c r="H129" s="891">
        <f t="shared" si="14"/>
        <v>0</v>
      </c>
      <c r="I129" s="134">
        <v>0</v>
      </c>
      <c r="J129" s="134">
        <f t="shared" si="15"/>
        <v>0</v>
      </c>
    </row>
    <row r="130" spans="1:10" ht="12.75">
      <c r="A130" s="327">
        <v>113</v>
      </c>
      <c r="B130" s="131" t="s">
        <v>1393</v>
      </c>
      <c r="C130" s="131" t="s">
        <v>1398</v>
      </c>
      <c r="D130" s="148" t="s">
        <v>1397</v>
      </c>
      <c r="E130" s="131" t="s">
        <v>1306</v>
      </c>
      <c r="F130" s="134">
        <v>76</v>
      </c>
      <c r="G130" s="134"/>
      <c r="H130" s="891">
        <f t="shared" si="14"/>
        <v>0</v>
      </c>
      <c r="I130" s="134">
        <v>0</v>
      </c>
      <c r="J130" s="134">
        <f t="shared" si="15"/>
        <v>0</v>
      </c>
    </row>
    <row r="131" spans="1:10" ht="12.75">
      <c r="A131" s="327">
        <v>114</v>
      </c>
      <c r="B131" s="131" t="s">
        <v>1393</v>
      </c>
      <c r="C131" s="131" t="s">
        <v>1395</v>
      </c>
      <c r="D131" s="148" t="s">
        <v>1394</v>
      </c>
      <c r="E131" s="131" t="s">
        <v>1306</v>
      </c>
      <c r="F131" s="134">
        <v>1900</v>
      </c>
      <c r="G131" s="134"/>
      <c r="H131" s="891">
        <f t="shared" si="14"/>
        <v>0</v>
      </c>
      <c r="I131" s="134">
        <v>0</v>
      </c>
      <c r="J131" s="134">
        <f t="shared" si="15"/>
        <v>0</v>
      </c>
    </row>
    <row r="132" spans="1:10" s="191" customFormat="1" ht="15" customHeight="1">
      <c r="A132" s="327">
        <v>115</v>
      </c>
      <c r="B132" s="32" t="s">
        <v>50</v>
      </c>
      <c r="C132" s="32" t="s">
        <v>1392</v>
      </c>
      <c r="D132" s="394" t="s">
        <v>399</v>
      </c>
      <c r="E132" s="32" t="s">
        <v>1306</v>
      </c>
      <c r="F132" s="31">
        <v>0.4</v>
      </c>
      <c r="G132" s="31"/>
      <c r="H132" s="539">
        <f t="shared" si="14"/>
        <v>0</v>
      </c>
      <c r="I132" s="31">
        <v>0</v>
      </c>
      <c r="J132" s="31">
        <f t="shared" si="15"/>
        <v>0</v>
      </c>
    </row>
    <row r="133" spans="1:10" ht="12.75">
      <c r="A133" s="327">
        <v>116</v>
      </c>
      <c r="B133" s="131" t="s">
        <v>1393</v>
      </c>
      <c r="C133" s="131" t="s">
        <v>1392</v>
      </c>
      <c r="D133" s="148" t="s">
        <v>1391</v>
      </c>
      <c r="E133" s="131" t="s">
        <v>1306</v>
      </c>
      <c r="F133" s="134">
        <v>76</v>
      </c>
      <c r="G133" s="134"/>
      <c r="H133" s="891">
        <f t="shared" si="14"/>
        <v>0</v>
      </c>
      <c r="I133" s="134">
        <v>0</v>
      </c>
      <c r="J133" s="134">
        <f t="shared" si="15"/>
        <v>0</v>
      </c>
    </row>
    <row r="134" spans="1:10" ht="13.5" thickBot="1">
      <c r="A134" s="644">
        <v>117</v>
      </c>
      <c r="B134" s="401"/>
      <c r="C134" s="401"/>
      <c r="D134" s="148" t="s">
        <v>582</v>
      </c>
      <c r="E134" s="643" t="s">
        <v>1345</v>
      </c>
      <c r="F134" s="402">
        <v>6</v>
      </c>
      <c r="G134" s="402">
        <f>0.01*(H125+H123+H100+H90+H85+H73+H53+H42+H23+H17+H6+H46)</f>
        <v>0</v>
      </c>
      <c r="H134" s="896">
        <f>F134*G134</f>
        <v>0</v>
      </c>
      <c r="I134" s="402"/>
      <c r="J134" s="645">
        <v>0</v>
      </c>
    </row>
    <row r="135" spans="1:10" ht="12.75">
      <c r="A135" s="881"/>
      <c r="B135" s="882"/>
      <c r="C135" s="882"/>
      <c r="D135" s="883" t="s">
        <v>1361</v>
      </c>
      <c r="E135" s="882"/>
      <c r="F135" s="882"/>
      <c r="G135" s="882"/>
      <c r="H135" s="897">
        <f>H125+H123+H100+H90+H85+H73+H53+H42+H23+H17+H6+H46+H134</f>
        <v>0</v>
      </c>
      <c r="I135" s="882"/>
      <c r="J135" s="884"/>
    </row>
    <row r="140" ht="12.75">
      <c r="D140" s="730"/>
    </row>
  </sheetData>
  <sheetProtection/>
  <mergeCells count="1">
    <mergeCell ref="I3:J3"/>
  </mergeCells>
  <printOptions gridLines="1"/>
  <pageMargins left="0.31496062992125984" right="0.31496062992125984" top="0.984251968503937" bottom="0.5905511811023623" header="0.5118110236220472" footer="0.2362204724409449"/>
  <pageSetup horizontalDpi="600" verticalDpi="600" orientation="landscape" paperSize="9" scale="88" r:id="rId1"/>
  <headerFooter>
    <oddFooter>&amp;LZateplení fasády&amp;C&amp;P/&amp;N&amp;RInvestice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13"/>
  <sheetViews>
    <sheetView zoomScalePageLayoutView="0" workbookViewId="0" topLeftCell="A49">
      <selection activeCell="F60" sqref="F60:F76"/>
    </sheetView>
  </sheetViews>
  <sheetFormatPr defaultColWidth="9.00390625" defaultRowHeight="12.75"/>
  <cols>
    <col min="1" max="1" width="13.625" style="84" customWidth="1"/>
    <col min="2" max="2" width="12.25390625" style="84" customWidth="1"/>
    <col min="3" max="3" width="73.75390625" style="85" customWidth="1"/>
    <col min="4" max="4" width="11.125" style="84" customWidth="1"/>
    <col min="5" max="5" width="13.625" style="86" bestFit="1" customWidth="1"/>
    <col min="6" max="7" width="16.75390625" style="85" customWidth="1"/>
    <col min="8" max="8" width="15.125" style="85" bestFit="1" customWidth="1"/>
    <col min="9" max="16384" width="9.125" style="85" customWidth="1"/>
  </cols>
  <sheetData>
    <row r="1" spans="1:11" s="210" customFormat="1" ht="15.75" customHeight="1">
      <c r="A1" s="35" t="s">
        <v>174</v>
      </c>
      <c r="B1" s="36" t="s">
        <v>1061</v>
      </c>
      <c r="C1" s="36"/>
      <c r="D1" s="36"/>
      <c r="E1" s="36"/>
      <c r="F1" s="204"/>
      <c r="G1" s="204"/>
      <c r="H1" s="202"/>
      <c r="I1" s="211"/>
      <c r="J1" s="209"/>
      <c r="K1" s="209"/>
    </row>
    <row r="2" spans="1:8" s="39" customFormat="1" ht="15.75" customHeight="1">
      <c r="A2" s="37" t="s">
        <v>175</v>
      </c>
      <c r="B2" s="38" t="s">
        <v>176</v>
      </c>
      <c r="C2" s="38"/>
      <c r="D2" s="38"/>
      <c r="E2" s="38"/>
      <c r="F2" s="204"/>
      <c r="G2" s="204"/>
      <c r="H2" s="202"/>
    </row>
    <row r="3" spans="1:8" s="41" customFormat="1" ht="15.75" customHeight="1">
      <c r="A3" s="40"/>
      <c r="B3" s="40"/>
      <c r="C3" s="40"/>
      <c r="D3" s="40"/>
      <c r="E3" s="40"/>
      <c r="F3" s="204"/>
      <c r="G3" s="204"/>
      <c r="H3" s="202"/>
    </row>
    <row r="4" spans="1:8" s="44" customFormat="1" ht="15.75">
      <c r="A4" s="42" t="s">
        <v>177</v>
      </c>
      <c r="B4" s="42" t="s">
        <v>178</v>
      </c>
      <c r="C4" s="40" t="s">
        <v>179</v>
      </c>
      <c r="D4" s="42" t="s">
        <v>180</v>
      </c>
      <c r="E4" s="43" t="s">
        <v>42</v>
      </c>
      <c r="F4" s="43" t="s">
        <v>1214</v>
      </c>
      <c r="G4" s="43" t="s">
        <v>181</v>
      </c>
      <c r="H4" s="43"/>
    </row>
    <row r="5" spans="1:7" s="47" customFormat="1" ht="12.75">
      <c r="A5" s="45" t="s">
        <v>182</v>
      </c>
      <c r="B5" s="45" t="s">
        <v>182</v>
      </c>
      <c r="C5" s="45" t="s">
        <v>182</v>
      </c>
      <c r="D5" s="45" t="s">
        <v>182</v>
      </c>
      <c r="E5" s="46" t="s">
        <v>182</v>
      </c>
      <c r="F5" s="46" t="s">
        <v>183</v>
      </c>
      <c r="G5" s="46" t="s">
        <v>183</v>
      </c>
    </row>
    <row r="6" spans="1:5" s="48" customFormat="1" ht="16.5" customHeight="1">
      <c r="A6" s="909" t="s">
        <v>184</v>
      </c>
      <c r="B6" s="909"/>
      <c r="C6" s="909"/>
      <c r="D6" s="909"/>
      <c r="E6" s="909"/>
    </row>
    <row r="7" spans="1:8" s="55" customFormat="1" ht="44.25" customHeight="1">
      <c r="A7" s="49" t="s">
        <v>185</v>
      </c>
      <c r="B7" s="50" t="s">
        <v>186</v>
      </c>
      <c r="C7" s="50" t="s">
        <v>187</v>
      </c>
      <c r="D7" s="51" t="s">
        <v>1277</v>
      </c>
      <c r="E7" s="52">
        <v>21</v>
      </c>
      <c r="F7" s="53"/>
      <c r="G7" s="53">
        <f>E7*F7</f>
        <v>0</v>
      </c>
      <c r="H7" s="54"/>
    </row>
    <row r="8" spans="1:8" s="55" customFormat="1" ht="42.75" customHeight="1">
      <c r="A8" s="49" t="s">
        <v>1215</v>
      </c>
      <c r="B8" s="50" t="s">
        <v>186</v>
      </c>
      <c r="C8" s="50" t="s">
        <v>1216</v>
      </c>
      <c r="D8" s="51" t="s">
        <v>1277</v>
      </c>
      <c r="E8" s="52">
        <v>1</v>
      </c>
      <c r="F8" s="53"/>
      <c r="G8" s="53">
        <f aca="true" t="shared" si="0" ref="G8:G74">E8*F8</f>
        <v>0</v>
      </c>
      <c r="H8" s="54"/>
    </row>
    <row r="9" spans="1:8" s="55" customFormat="1" ht="12.75">
      <c r="A9" s="49" t="s">
        <v>188</v>
      </c>
      <c r="B9" s="50" t="s">
        <v>186</v>
      </c>
      <c r="C9" s="50" t="s">
        <v>189</v>
      </c>
      <c r="D9" s="51" t="s">
        <v>1277</v>
      </c>
      <c r="E9" s="52">
        <v>21</v>
      </c>
      <c r="F9" s="53"/>
      <c r="G9" s="53">
        <f t="shared" si="0"/>
        <v>0</v>
      </c>
      <c r="H9" s="54"/>
    </row>
    <row r="10" spans="1:8" s="55" customFormat="1" ht="51">
      <c r="A10" s="49" t="s">
        <v>190</v>
      </c>
      <c r="B10" s="50" t="s">
        <v>186</v>
      </c>
      <c r="C10" s="50" t="s">
        <v>1217</v>
      </c>
      <c r="D10" s="51" t="s">
        <v>1277</v>
      </c>
      <c r="E10" s="52">
        <v>21</v>
      </c>
      <c r="F10" s="53"/>
      <c r="G10" s="53">
        <f t="shared" si="0"/>
        <v>0</v>
      </c>
      <c r="H10" s="54"/>
    </row>
    <row r="11" spans="1:8" s="55" customFormat="1" ht="12.75">
      <c r="A11" s="49" t="s">
        <v>191</v>
      </c>
      <c r="B11" s="50" t="s">
        <v>186</v>
      </c>
      <c r="C11" s="50" t="s">
        <v>192</v>
      </c>
      <c r="D11" s="51" t="s">
        <v>1277</v>
      </c>
      <c r="E11" s="52">
        <v>21</v>
      </c>
      <c r="F11" s="53"/>
      <c r="G11" s="53">
        <f t="shared" si="0"/>
        <v>0</v>
      </c>
      <c r="H11" s="54"/>
    </row>
    <row r="12" spans="1:8" s="55" customFormat="1" ht="12.75">
      <c r="A12" s="49" t="s">
        <v>193</v>
      </c>
      <c r="B12" s="50" t="s">
        <v>186</v>
      </c>
      <c r="C12" s="50" t="s">
        <v>194</v>
      </c>
      <c r="D12" s="51" t="s">
        <v>1277</v>
      </c>
      <c r="E12" s="52">
        <v>21</v>
      </c>
      <c r="F12" s="53"/>
      <c r="G12" s="53">
        <f t="shared" si="0"/>
        <v>0</v>
      </c>
      <c r="H12" s="54"/>
    </row>
    <row r="13" spans="1:8" s="55" customFormat="1" ht="25.5">
      <c r="A13" s="49" t="s">
        <v>1218</v>
      </c>
      <c r="B13" s="50" t="s">
        <v>186</v>
      </c>
      <c r="C13" s="50" t="s">
        <v>1219</v>
      </c>
      <c r="D13" s="51" t="s">
        <v>1277</v>
      </c>
      <c r="E13" s="52">
        <v>1</v>
      </c>
      <c r="F13" s="53"/>
      <c r="G13" s="53">
        <f t="shared" si="0"/>
        <v>0</v>
      </c>
      <c r="H13" s="54"/>
    </row>
    <row r="14" spans="1:8" s="55" customFormat="1" ht="25.5">
      <c r="A14" s="49" t="s">
        <v>1220</v>
      </c>
      <c r="B14" s="50" t="s">
        <v>186</v>
      </c>
      <c r="C14" s="50" t="s">
        <v>1221</v>
      </c>
      <c r="D14" s="51" t="s">
        <v>1277</v>
      </c>
      <c r="E14" s="52">
        <v>1</v>
      </c>
      <c r="F14" s="53"/>
      <c r="G14" s="53">
        <f t="shared" si="0"/>
        <v>0</v>
      </c>
      <c r="H14" s="54"/>
    </row>
    <row r="15" spans="1:8" s="55" customFormat="1" ht="25.5">
      <c r="A15" s="49" t="s">
        <v>195</v>
      </c>
      <c r="B15" s="50" t="s">
        <v>186</v>
      </c>
      <c r="C15" s="50" t="s">
        <v>196</v>
      </c>
      <c r="D15" s="51" t="s">
        <v>1277</v>
      </c>
      <c r="E15" s="52">
        <v>22</v>
      </c>
      <c r="F15" s="53"/>
      <c r="G15" s="53">
        <f t="shared" si="0"/>
        <v>0</v>
      </c>
      <c r="H15" s="54"/>
    </row>
    <row r="16" spans="1:8" s="55" customFormat="1" ht="12" customHeight="1">
      <c r="A16" s="49" t="s">
        <v>1222</v>
      </c>
      <c r="B16" s="50" t="s">
        <v>186</v>
      </c>
      <c r="C16" s="50" t="s">
        <v>1223</v>
      </c>
      <c r="D16" s="51" t="s">
        <v>1277</v>
      </c>
      <c r="E16" s="52">
        <v>4</v>
      </c>
      <c r="F16" s="53"/>
      <c r="G16" s="53">
        <f t="shared" si="0"/>
        <v>0</v>
      </c>
      <c r="H16" s="54"/>
    </row>
    <row r="17" spans="1:8" s="55" customFormat="1" ht="12" customHeight="1">
      <c r="A17" s="49" t="s">
        <v>197</v>
      </c>
      <c r="B17" s="50"/>
      <c r="C17" s="50" t="s">
        <v>198</v>
      </c>
      <c r="D17" s="51" t="s">
        <v>1277</v>
      </c>
      <c r="E17" s="52">
        <v>22</v>
      </c>
      <c r="F17" s="53"/>
      <c r="G17" s="53">
        <f t="shared" si="0"/>
        <v>0</v>
      </c>
      <c r="H17" s="54"/>
    </row>
    <row r="18" spans="1:8" s="55" customFormat="1" ht="12.75">
      <c r="A18" s="49" t="s">
        <v>1224</v>
      </c>
      <c r="B18" s="50" t="s">
        <v>186</v>
      </c>
      <c r="C18" s="50" t="s">
        <v>1225</v>
      </c>
      <c r="D18" s="51" t="s">
        <v>1277</v>
      </c>
      <c r="E18" s="52">
        <v>1</v>
      </c>
      <c r="F18" s="53"/>
      <c r="G18" s="53">
        <f t="shared" si="0"/>
        <v>0</v>
      </c>
      <c r="H18" s="54"/>
    </row>
    <row r="19" spans="1:8" s="55" customFormat="1" ht="12.75">
      <c r="A19" s="49" t="s">
        <v>199</v>
      </c>
      <c r="B19" s="50" t="s">
        <v>186</v>
      </c>
      <c r="C19" s="50" t="s">
        <v>200</v>
      </c>
      <c r="D19" s="51" t="s">
        <v>1277</v>
      </c>
      <c r="E19" s="52">
        <v>22</v>
      </c>
      <c r="F19" s="53"/>
      <c r="G19" s="53">
        <f t="shared" si="0"/>
        <v>0</v>
      </c>
      <c r="H19" s="54"/>
    </row>
    <row r="20" spans="1:8" s="55" customFormat="1" ht="12.75">
      <c r="A20" s="49" t="s">
        <v>201</v>
      </c>
      <c r="B20" s="50" t="s">
        <v>186</v>
      </c>
      <c r="C20" s="50" t="s">
        <v>202</v>
      </c>
      <c r="D20" s="51" t="s">
        <v>1277</v>
      </c>
      <c r="E20" s="52">
        <v>24</v>
      </c>
      <c r="F20" s="53"/>
      <c r="G20" s="53">
        <f t="shared" si="0"/>
        <v>0</v>
      </c>
      <c r="H20" s="54"/>
    </row>
    <row r="21" spans="1:8" s="55" customFormat="1" ht="12.75">
      <c r="A21" s="49" t="s">
        <v>203</v>
      </c>
      <c r="B21" s="50" t="s">
        <v>186</v>
      </c>
      <c r="C21" s="50" t="s">
        <v>204</v>
      </c>
      <c r="D21" s="51" t="s">
        <v>1277</v>
      </c>
      <c r="E21" s="52">
        <v>22</v>
      </c>
      <c r="F21" s="53"/>
      <c r="G21" s="53">
        <f t="shared" si="0"/>
        <v>0</v>
      </c>
      <c r="H21" s="54"/>
    </row>
    <row r="22" spans="1:8" s="55" customFormat="1" ht="12.75">
      <c r="A22" s="49" t="s">
        <v>205</v>
      </c>
      <c r="B22" s="50" t="s">
        <v>186</v>
      </c>
      <c r="C22" s="50" t="s">
        <v>206</v>
      </c>
      <c r="D22" s="51" t="s">
        <v>1277</v>
      </c>
      <c r="E22" s="52">
        <v>44</v>
      </c>
      <c r="F22" s="53"/>
      <c r="G22" s="53">
        <f t="shared" si="0"/>
        <v>0</v>
      </c>
      <c r="H22" s="54"/>
    </row>
    <row r="23" spans="1:8" s="55" customFormat="1" ht="12.75">
      <c r="A23" s="49" t="s">
        <v>207</v>
      </c>
      <c r="B23" s="50" t="s">
        <v>186</v>
      </c>
      <c r="C23" s="50" t="s">
        <v>208</v>
      </c>
      <c r="D23" s="51" t="s">
        <v>1277</v>
      </c>
      <c r="E23" s="52">
        <v>143</v>
      </c>
      <c r="F23" s="53"/>
      <c r="G23" s="53">
        <f t="shared" si="0"/>
        <v>0</v>
      </c>
      <c r="H23" s="54"/>
    </row>
    <row r="24" spans="1:8" s="55" customFormat="1" ht="12.75">
      <c r="A24" s="49" t="s">
        <v>209</v>
      </c>
      <c r="B24" s="50" t="s">
        <v>186</v>
      </c>
      <c r="C24" s="50" t="s">
        <v>210</v>
      </c>
      <c r="D24" s="51" t="s">
        <v>1277</v>
      </c>
      <c r="E24" s="52">
        <v>21</v>
      </c>
      <c r="F24" s="53"/>
      <c r="G24" s="53">
        <f t="shared" si="0"/>
        <v>0</v>
      </c>
      <c r="H24" s="54"/>
    </row>
    <row r="25" spans="1:8" s="55" customFormat="1" ht="12.75">
      <c r="A25" s="49" t="s">
        <v>211</v>
      </c>
      <c r="B25" s="50" t="s">
        <v>186</v>
      </c>
      <c r="C25" s="50" t="s">
        <v>208</v>
      </c>
      <c r="D25" s="51" t="s">
        <v>1277</v>
      </c>
      <c r="E25" s="52">
        <v>42</v>
      </c>
      <c r="F25" s="53"/>
      <c r="G25" s="53">
        <f t="shared" si="0"/>
        <v>0</v>
      </c>
      <c r="H25" s="54"/>
    </row>
    <row r="26" spans="1:8" s="55" customFormat="1" ht="12.75">
      <c r="A26" s="49" t="s">
        <v>212</v>
      </c>
      <c r="B26" s="50" t="s">
        <v>186</v>
      </c>
      <c r="C26" s="50" t="s">
        <v>213</v>
      </c>
      <c r="D26" s="51" t="s">
        <v>1277</v>
      </c>
      <c r="E26" s="52">
        <v>21</v>
      </c>
      <c r="F26" s="53"/>
      <c r="G26" s="53">
        <f t="shared" si="0"/>
        <v>0</v>
      </c>
      <c r="H26" s="54"/>
    </row>
    <row r="27" spans="1:8" s="55" customFormat="1" ht="12.75">
      <c r="A27" s="49" t="s">
        <v>214</v>
      </c>
      <c r="B27" s="50" t="s">
        <v>186</v>
      </c>
      <c r="C27" s="50" t="s">
        <v>215</v>
      </c>
      <c r="D27" s="51" t="s">
        <v>1277</v>
      </c>
      <c r="E27" s="52">
        <v>22</v>
      </c>
      <c r="F27" s="53"/>
      <c r="G27" s="53">
        <f t="shared" si="0"/>
        <v>0</v>
      </c>
      <c r="H27" s="54"/>
    </row>
    <row r="28" spans="1:8" s="55" customFormat="1" ht="12.75">
      <c r="A28" s="56"/>
      <c r="B28" s="50"/>
      <c r="C28" s="50"/>
      <c r="D28" s="51"/>
      <c r="E28" s="52"/>
      <c r="F28" s="53"/>
      <c r="G28" s="53"/>
      <c r="H28" s="54"/>
    </row>
    <row r="29" spans="1:7" s="55" customFormat="1" ht="16.5" customHeight="1">
      <c r="A29" s="909" t="s">
        <v>216</v>
      </c>
      <c r="B29" s="909"/>
      <c r="C29" s="909"/>
      <c r="D29" s="909"/>
      <c r="E29" s="909"/>
      <c r="F29" s="205"/>
      <c r="G29" s="53"/>
    </row>
    <row r="30" spans="1:8" s="55" customFormat="1" ht="25.5">
      <c r="A30" s="49" t="s">
        <v>217</v>
      </c>
      <c r="B30" s="50" t="s">
        <v>186</v>
      </c>
      <c r="C30" s="50" t="s">
        <v>218</v>
      </c>
      <c r="D30" s="51" t="s">
        <v>1277</v>
      </c>
      <c r="E30" s="57">
        <v>50</v>
      </c>
      <c r="F30" s="53"/>
      <c r="G30" s="53">
        <f t="shared" si="0"/>
        <v>0</v>
      </c>
      <c r="H30" s="54"/>
    </row>
    <row r="31" spans="1:8" s="55" customFormat="1" ht="25.5">
      <c r="A31" s="49" t="s">
        <v>219</v>
      </c>
      <c r="B31" s="50"/>
      <c r="C31" s="50" t="s">
        <v>220</v>
      </c>
      <c r="D31" s="51" t="s">
        <v>1277</v>
      </c>
      <c r="E31" s="57">
        <v>23</v>
      </c>
      <c r="F31" s="53"/>
      <c r="G31" s="53">
        <f t="shared" si="0"/>
        <v>0</v>
      </c>
      <c r="H31" s="54"/>
    </row>
    <row r="32" spans="1:8" s="55" customFormat="1" ht="25.5">
      <c r="A32" s="49" t="s">
        <v>221</v>
      </c>
      <c r="B32" s="50"/>
      <c r="C32" s="50" t="s">
        <v>222</v>
      </c>
      <c r="D32" s="51" t="s">
        <v>1277</v>
      </c>
      <c r="E32" s="57">
        <v>23</v>
      </c>
      <c r="F32" s="53"/>
      <c r="G32" s="53">
        <f t="shared" si="0"/>
        <v>0</v>
      </c>
      <c r="H32" s="54"/>
    </row>
    <row r="33" spans="1:8" s="55" customFormat="1" ht="12.75">
      <c r="A33" s="49" t="s">
        <v>223</v>
      </c>
      <c r="B33" s="50"/>
      <c r="C33" s="50" t="s">
        <v>224</v>
      </c>
      <c r="D33" s="51" t="s">
        <v>1277</v>
      </c>
      <c r="E33" s="57">
        <v>73</v>
      </c>
      <c r="F33" s="53"/>
      <c r="G33" s="53">
        <f t="shared" si="0"/>
        <v>0</v>
      </c>
      <c r="H33" s="54"/>
    </row>
    <row r="34" spans="1:8" s="55" customFormat="1" ht="12.75">
      <c r="A34" s="56"/>
      <c r="B34" s="50"/>
      <c r="C34" s="50"/>
      <c r="D34" s="51"/>
      <c r="E34" s="54"/>
      <c r="F34" s="53"/>
      <c r="G34" s="53"/>
      <c r="H34" s="54"/>
    </row>
    <row r="35" spans="1:7" s="55" customFormat="1" ht="15.75" customHeight="1">
      <c r="A35" s="909" t="s">
        <v>225</v>
      </c>
      <c r="B35" s="909"/>
      <c r="C35" s="909"/>
      <c r="D35" s="909"/>
      <c r="E35" s="909"/>
      <c r="F35" s="205"/>
      <c r="G35" s="53"/>
    </row>
    <row r="36" spans="1:7" s="55" customFormat="1" ht="37.5" customHeight="1">
      <c r="A36" s="49" t="s">
        <v>226</v>
      </c>
      <c r="B36" s="50" t="s">
        <v>186</v>
      </c>
      <c r="C36" s="50" t="s">
        <v>227</v>
      </c>
      <c r="D36" s="51" t="s">
        <v>1277</v>
      </c>
      <c r="E36" s="57">
        <v>8</v>
      </c>
      <c r="F36" s="53"/>
      <c r="G36" s="53">
        <f t="shared" si="0"/>
        <v>0</v>
      </c>
    </row>
    <row r="37" spans="1:7" s="55" customFormat="1" ht="37.5" customHeight="1">
      <c r="A37" s="49" t="s">
        <v>228</v>
      </c>
      <c r="B37" s="50" t="s">
        <v>186</v>
      </c>
      <c r="C37" s="50" t="s">
        <v>229</v>
      </c>
      <c r="D37" s="51" t="s">
        <v>1277</v>
      </c>
      <c r="E37" s="57">
        <v>2</v>
      </c>
      <c r="F37" s="53"/>
      <c r="G37" s="53">
        <f t="shared" si="0"/>
        <v>0</v>
      </c>
    </row>
    <row r="38" spans="1:7" s="55" customFormat="1" ht="37.5" customHeight="1">
      <c r="A38" s="49" t="s">
        <v>230</v>
      </c>
      <c r="B38" s="50" t="s">
        <v>186</v>
      </c>
      <c r="C38" s="50" t="s">
        <v>231</v>
      </c>
      <c r="D38" s="51" t="s">
        <v>1277</v>
      </c>
      <c r="E38" s="57">
        <v>17</v>
      </c>
      <c r="F38" s="53"/>
      <c r="G38" s="53">
        <f t="shared" si="0"/>
        <v>0</v>
      </c>
    </row>
    <row r="39" spans="1:7" s="55" customFormat="1" ht="37.5" customHeight="1">
      <c r="A39" s="49" t="s">
        <v>232</v>
      </c>
      <c r="B39" s="50" t="s">
        <v>186</v>
      </c>
      <c r="C39" s="50" t="s">
        <v>233</v>
      </c>
      <c r="D39" s="51" t="s">
        <v>1277</v>
      </c>
      <c r="E39" s="57">
        <v>2</v>
      </c>
      <c r="F39" s="53"/>
      <c r="G39" s="53">
        <f t="shared" si="0"/>
        <v>0</v>
      </c>
    </row>
    <row r="40" spans="1:7" s="55" customFormat="1" ht="37.5" customHeight="1">
      <c r="A40" s="49" t="s">
        <v>234</v>
      </c>
      <c r="B40" s="50" t="s">
        <v>186</v>
      </c>
      <c r="C40" s="50" t="s">
        <v>235</v>
      </c>
      <c r="D40" s="51" t="s">
        <v>1277</v>
      </c>
      <c r="E40" s="57">
        <v>9</v>
      </c>
      <c r="F40" s="53"/>
      <c r="G40" s="53">
        <f t="shared" si="0"/>
        <v>0</v>
      </c>
    </row>
    <row r="41" spans="1:7" s="55" customFormat="1" ht="37.5" customHeight="1">
      <c r="A41" s="49" t="s">
        <v>236</v>
      </c>
      <c r="B41" s="50" t="s">
        <v>186</v>
      </c>
      <c r="C41" s="50" t="s">
        <v>237</v>
      </c>
      <c r="D41" s="51" t="s">
        <v>1277</v>
      </c>
      <c r="E41" s="57">
        <v>2</v>
      </c>
      <c r="F41" s="53"/>
      <c r="G41" s="53">
        <f t="shared" si="0"/>
        <v>0</v>
      </c>
    </row>
    <row r="42" spans="1:7" s="55" customFormat="1" ht="37.5" customHeight="1">
      <c r="A42" s="49" t="s">
        <v>238</v>
      </c>
      <c r="B42" s="50" t="s">
        <v>186</v>
      </c>
      <c r="C42" s="50" t="s">
        <v>239</v>
      </c>
      <c r="D42" s="51" t="s">
        <v>1277</v>
      </c>
      <c r="E42" s="57">
        <v>4</v>
      </c>
      <c r="F42" s="53"/>
      <c r="G42" s="53">
        <f t="shared" si="0"/>
        <v>0</v>
      </c>
    </row>
    <row r="43" spans="1:8" s="55" customFormat="1" ht="38.25">
      <c r="A43" s="49" t="s">
        <v>240</v>
      </c>
      <c r="B43" s="50" t="s">
        <v>186</v>
      </c>
      <c r="C43" s="50" t="s">
        <v>241</v>
      </c>
      <c r="D43" s="51" t="s">
        <v>1277</v>
      </c>
      <c r="E43" s="57">
        <v>3</v>
      </c>
      <c r="F43" s="53"/>
      <c r="G43" s="53">
        <f t="shared" si="0"/>
        <v>0</v>
      </c>
      <c r="H43" s="54"/>
    </row>
    <row r="44" spans="1:8" s="55" customFormat="1" ht="38.25">
      <c r="A44" s="49" t="s">
        <v>242</v>
      </c>
      <c r="B44" s="50" t="s">
        <v>186</v>
      </c>
      <c r="C44" s="50" t="s">
        <v>243</v>
      </c>
      <c r="D44" s="51" t="s">
        <v>1277</v>
      </c>
      <c r="E44" s="57">
        <v>1</v>
      </c>
      <c r="F44" s="53"/>
      <c r="G44" s="53">
        <f t="shared" si="0"/>
        <v>0</v>
      </c>
      <c r="H44" s="54"/>
    </row>
    <row r="45" spans="1:8" s="55" customFormat="1" ht="38.25">
      <c r="A45" s="49" t="s">
        <v>244</v>
      </c>
      <c r="B45" s="50" t="s">
        <v>186</v>
      </c>
      <c r="C45" s="50" t="s">
        <v>1226</v>
      </c>
      <c r="D45" s="51" t="s">
        <v>1277</v>
      </c>
      <c r="E45" s="57">
        <v>1</v>
      </c>
      <c r="F45" s="53"/>
      <c r="G45" s="53">
        <f t="shared" si="0"/>
        <v>0</v>
      </c>
      <c r="H45" s="54"/>
    </row>
    <row r="46" spans="1:8" s="55" customFormat="1" ht="38.25">
      <c r="A46" s="49" t="s">
        <v>246</v>
      </c>
      <c r="B46" s="50" t="s">
        <v>186</v>
      </c>
      <c r="C46" s="50" t="s">
        <v>245</v>
      </c>
      <c r="D46" s="51" t="s">
        <v>1277</v>
      </c>
      <c r="E46" s="57">
        <v>1</v>
      </c>
      <c r="F46" s="53"/>
      <c r="G46" s="53">
        <f t="shared" si="0"/>
        <v>0</v>
      </c>
      <c r="H46" s="54"/>
    </row>
    <row r="47" spans="1:8" s="55" customFormat="1" ht="38.25">
      <c r="A47" s="49" t="s">
        <v>248</v>
      </c>
      <c r="B47" s="50" t="s">
        <v>186</v>
      </c>
      <c r="C47" s="50" t="s">
        <v>247</v>
      </c>
      <c r="D47" s="51" t="s">
        <v>1277</v>
      </c>
      <c r="E47" s="57">
        <v>23</v>
      </c>
      <c r="F47" s="53"/>
      <c r="G47" s="53">
        <f t="shared" si="0"/>
        <v>0</v>
      </c>
      <c r="H47" s="54"/>
    </row>
    <row r="48" spans="1:8" s="55" customFormat="1" ht="12.75">
      <c r="A48" s="49" t="s">
        <v>250</v>
      </c>
      <c r="B48" s="50" t="s">
        <v>186</v>
      </c>
      <c r="C48" s="50" t="s">
        <v>249</v>
      </c>
      <c r="D48" s="51" t="s">
        <v>1277</v>
      </c>
      <c r="E48" s="57">
        <v>23</v>
      </c>
      <c r="F48" s="53"/>
      <c r="G48" s="53">
        <f t="shared" si="0"/>
        <v>0</v>
      </c>
      <c r="H48" s="54"/>
    </row>
    <row r="49" spans="1:8" s="55" customFormat="1" ht="12.75">
      <c r="A49" s="49" t="s">
        <v>252</v>
      </c>
      <c r="B49" s="50" t="s">
        <v>186</v>
      </c>
      <c r="C49" s="50" t="s">
        <v>251</v>
      </c>
      <c r="D49" s="51" t="s">
        <v>1277</v>
      </c>
      <c r="E49" s="57">
        <v>23</v>
      </c>
      <c r="F49" s="53"/>
      <c r="G49" s="53">
        <f t="shared" si="0"/>
        <v>0</v>
      </c>
      <c r="H49" s="54"/>
    </row>
    <row r="50" spans="1:8" s="55" customFormat="1" ht="12.75">
      <c r="A50" s="49" t="s">
        <v>1227</v>
      </c>
      <c r="B50" s="50" t="s">
        <v>186</v>
      </c>
      <c r="C50" s="50" t="s">
        <v>253</v>
      </c>
      <c r="D50" s="51" t="s">
        <v>1277</v>
      </c>
      <c r="E50" s="57">
        <v>23</v>
      </c>
      <c r="F50" s="53"/>
      <c r="G50" s="53">
        <f>E50*F50</f>
        <v>0</v>
      </c>
      <c r="H50" s="54"/>
    </row>
    <row r="51" spans="1:8" s="55" customFormat="1" ht="12.75">
      <c r="A51" s="56"/>
      <c r="B51" s="50"/>
      <c r="C51" s="50"/>
      <c r="D51" s="51"/>
      <c r="E51" s="54"/>
      <c r="F51" s="53"/>
      <c r="G51" s="53"/>
      <c r="H51" s="54"/>
    </row>
    <row r="52" spans="1:7" s="55" customFormat="1" ht="16.5" customHeight="1">
      <c r="A52" s="909" t="s">
        <v>254</v>
      </c>
      <c r="B52" s="909"/>
      <c r="C52" s="909"/>
      <c r="D52" s="909"/>
      <c r="E52" s="909"/>
      <c r="F52" s="205"/>
      <c r="G52" s="53"/>
    </row>
    <row r="53" spans="1:8" s="55" customFormat="1" ht="25.5">
      <c r="A53" s="49" t="s">
        <v>255</v>
      </c>
      <c r="B53" s="50" t="s">
        <v>186</v>
      </c>
      <c r="C53" s="50" t="s">
        <v>256</v>
      </c>
      <c r="D53" s="51" t="s">
        <v>1371</v>
      </c>
      <c r="E53" s="57">
        <v>890</v>
      </c>
      <c r="F53" s="53"/>
      <c r="G53" s="53">
        <f t="shared" si="0"/>
        <v>0</v>
      </c>
      <c r="H53" s="54"/>
    </row>
    <row r="54" spans="1:8" s="55" customFormat="1" ht="25.5">
      <c r="A54" s="49" t="s">
        <v>1228</v>
      </c>
      <c r="B54" s="50" t="s">
        <v>186</v>
      </c>
      <c r="C54" s="50" t="s">
        <v>1229</v>
      </c>
      <c r="D54" s="51" t="s">
        <v>1371</v>
      </c>
      <c r="E54" s="57">
        <v>5</v>
      </c>
      <c r="F54" s="53"/>
      <c r="G54" s="53">
        <f t="shared" si="0"/>
        <v>0</v>
      </c>
      <c r="H54" s="54"/>
    </row>
    <row r="55" spans="1:8" s="55" customFormat="1" ht="12.75">
      <c r="A55" s="49" t="s">
        <v>257</v>
      </c>
      <c r="B55" s="50" t="s">
        <v>186</v>
      </c>
      <c r="C55" s="50" t="s">
        <v>258</v>
      </c>
      <c r="D55" s="51" t="s">
        <v>1277</v>
      </c>
      <c r="E55" s="57">
        <v>98</v>
      </c>
      <c r="F55" s="53"/>
      <c r="G55" s="53">
        <f t="shared" si="0"/>
        <v>0</v>
      </c>
      <c r="H55" s="54"/>
    </row>
    <row r="56" spans="1:8" s="55" customFormat="1" ht="12.75">
      <c r="A56" s="49" t="s">
        <v>1230</v>
      </c>
      <c r="B56" s="50" t="s">
        <v>186</v>
      </c>
      <c r="C56" s="50" t="s">
        <v>1231</v>
      </c>
      <c r="D56" s="51" t="s">
        <v>1277</v>
      </c>
      <c r="E56" s="57">
        <v>2</v>
      </c>
      <c r="F56" s="53"/>
      <c r="G56" s="53">
        <f t="shared" si="0"/>
        <v>0</v>
      </c>
      <c r="H56" s="54"/>
    </row>
    <row r="57" spans="1:8" s="55" customFormat="1" ht="12.75">
      <c r="A57" s="49" t="s">
        <v>259</v>
      </c>
      <c r="B57" s="50" t="s">
        <v>186</v>
      </c>
      <c r="C57" s="50" t="s">
        <v>260</v>
      </c>
      <c r="D57" s="51" t="s">
        <v>1277</v>
      </c>
      <c r="E57" s="57">
        <v>188</v>
      </c>
      <c r="F57" s="53"/>
      <c r="G57" s="53">
        <f t="shared" si="0"/>
        <v>0</v>
      </c>
      <c r="H57" s="54"/>
    </row>
    <row r="58" spans="1:8" s="55" customFormat="1" ht="12.75">
      <c r="A58" s="56"/>
      <c r="B58" s="50"/>
      <c r="C58" s="50"/>
      <c r="D58" s="51"/>
      <c r="E58" s="54"/>
      <c r="F58" s="53"/>
      <c r="G58" s="53"/>
      <c r="H58" s="54"/>
    </row>
    <row r="59" spans="1:7" s="55" customFormat="1" ht="16.5" customHeight="1">
      <c r="A59" s="909" t="s">
        <v>261</v>
      </c>
      <c r="B59" s="909"/>
      <c r="C59" s="909"/>
      <c r="D59" s="909"/>
      <c r="E59" s="909"/>
      <c r="F59" s="205"/>
      <c r="G59" s="53"/>
    </row>
    <row r="60" spans="1:8" s="55" customFormat="1" ht="12.75">
      <c r="A60" s="49" t="s">
        <v>262</v>
      </c>
      <c r="B60" s="50" t="s">
        <v>186</v>
      </c>
      <c r="C60" s="50" t="s">
        <v>263</v>
      </c>
      <c r="D60" s="51" t="s">
        <v>1284</v>
      </c>
      <c r="E60" s="57">
        <v>1</v>
      </c>
      <c r="F60" s="53"/>
      <c r="G60" s="53">
        <f t="shared" si="0"/>
        <v>0</v>
      </c>
      <c r="H60" s="54"/>
    </row>
    <row r="61" spans="1:8" s="55" customFormat="1" ht="12.75">
      <c r="A61" s="56"/>
      <c r="B61" s="50"/>
      <c r="C61" s="50"/>
      <c r="D61" s="51"/>
      <c r="E61" s="57"/>
      <c r="F61" s="53"/>
      <c r="G61" s="53"/>
      <c r="H61" s="54"/>
    </row>
    <row r="62" spans="1:7" s="55" customFormat="1" ht="16.5" customHeight="1">
      <c r="A62" s="909" t="s">
        <v>264</v>
      </c>
      <c r="B62" s="909"/>
      <c r="C62" s="909"/>
      <c r="D62" s="909"/>
      <c r="E62" s="909"/>
      <c r="F62" s="205"/>
      <c r="G62" s="53"/>
    </row>
    <row r="63" spans="1:9" s="55" customFormat="1" ht="16.5" customHeight="1">
      <c r="A63" s="49" t="s">
        <v>265</v>
      </c>
      <c r="B63" s="58" t="s">
        <v>186</v>
      </c>
      <c r="C63" s="50" t="s">
        <v>266</v>
      </c>
      <c r="D63" s="51" t="s">
        <v>1284</v>
      </c>
      <c r="E63" s="57">
        <v>1</v>
      </c>
      <c r="F63" s="206"/>
      <c r="G63" s="59">
        <f t="shared" si="0"/>
        <v>0</v>
      </c>
      <c r="H63" s="60"/>
      <c r="I63" s="61"/>
    </row>
    <row r="64" spans="1:9" s="55" customFormat="1" ht="16.5" customHeight="1">
      <c r="A64" s="49" t="s">
        <v>267</v>
      </c>
      <c r="B64" s="58" t="s">
        <v>186</v>
      </c>
      <c r="C64" s="50" t="s">
        <v>1232</v>
      </c>
      <c r="D64" s="51" t="s">
        <v>1284</v>
      </c>
      <c r="E64" s="57">
        <v>1</v>
      </c>
      <c r="F64" s="206"/>
      <c r="G64" s="59">
        <f t="shared" si="0"/>
        <v>0</v>
      </c>
      <c r="H64" s="60"/>
      <c r="I64" s="61"/>
    </row>
    <row r="65" spans="1:9" s="55" customFormat="1" ht="16.5" customHeight="1">
      <c r="A65" s="49" t="s">
        <v>268</v>
      </c>
      <c r="B65" s="58" t="s">
        <v>186</v>
      </c>
      <c r="C65" s="50" t="s">
        <v>269</v>
      </c>
      <c r="D65" s="51" t="s">
        <v>1284</v>
      </c>
      <c r="E65" s="57">
        <v>1</v>
      </c>
      <c r="F65" s="206"/>
      <c r="G65" s="59">
        <f t="shared" si="0"/>
        <v>0</v>
      </c>
      <c r="H65" s="60"/>
      <c r="I65" s="61"/>
    </row>
    <row r="66" spans="1:9" s="55" customFormat="1" ht="16.5" customHeight="1">
      <c r="A66" s="49" t="s">
        <v>270</v>
      </c>
      <c r="B66" s="58" t="s">
        <v>186</v>
      </c>
      <c r="C66" s="50" t="s">
        <v>1233</v>
      </c>
      <c r="D66" s="51" t="s">
        <v>1284</v>
      </c>
      <c r="E66" s="57">
        <v>1</v>
      </c>
      <c r="F66" s="206"/>
      <c r="G66" s="59">
        <f t="shared" si="0"/>
        <v>0</v>
      </c>
      <c r="H66" s="60"/>
      <c r="I66" s="61"/>
    </row>
    <row r="67" spans="1:9" s="55" customFormat="1" ht="16.5" customHeight="1">
      <c r="A67" s="49" t="s">
        <v>271</v>
      </c>
      <c r="B67" s="58" t="s">
        <v>186</v>
      </c>
      <c r="C67" s="50" t="s">
        <v>272</v>
      </c>
      <c r="D67" s="51" t="s">
        <v>1284</v>
      </c>
      <c r="E67" s="57">
        <v>1</v>
      </c>
      <c r="F67" s="206"/>
      <c r="G67" s="59">
        <f t="shared" si="0"/>
        <v>0</v>
      </c>
      <c r="H67" s="60"/>
      <c r="I67" s="61"/>
    </row>
    <row r="68" spans="1:9" s="55" customFormat="1" ht="16.5" customHeight="1">
      <c r="A68" s="49" t="s">
        <v>273</v>
      </c>
      <c r="B68" s="58" t="s">
        <v>186</v>
      </c>
      <c r="C68" s="50" t="s">
        <v>274</v>
      </c>
      <c r="D68" s="51" t="s">
        <v>1284</v>
      </c>
      <c r="E68" s="57">
        <v>1</v>
      </c>
      <c r="F68" s="206"/>
      <c r="G68" s="59">
        <f t="shared" si="0"/>
        <v>0</v>
      </c>
      <c r="H68" s="60"/>
      <c r="I68" s="61"/>
    </row>
    <row r="69" spans="1:9" s="55" customFormat="1" ht="16.5" customHeight="1">
      <c r="A69" s="49" t="s">
        <v>275</v>
      </c>
      <c r="B69" s="58" t="s">
        <v>186</v>
      </c>
      <c r="C69" s="50" t="s">
        <v>276</v>
      </c>
      <c r="D69" s="51" t="s">
        <v>1284</v>
      </c>
      <c r="E69" s="57">
        <v>1</v>
      </c>
      <c r="F69" s="206"/>
      <c r="G69" s="59">
        <f t="shared" si="0"/>
        <v>0</v>
      </c>
      <c r="H69" s="60"/>
      <c r="I69" s="61"/>
    </row>
    <row r="70" spans="1:9" s="55" customFormat="1" ht="16.5" customHeight="1">
      <c r="A70" s="49" t="s">
        <v>277</v>
      </c>
      <c r="B70" s="58" t="s">
        <v>186</v>
      </c>
      <c r="C70" s="50" t="s">
        <v>278</v>
      </c>
      <c r="D70" s="51" t="s">
        <v>1284</v>
      </c>
      <c r="E70" s="57">
        <v>1</v>
      </c>
      <c r="F70" s="206"/>
      <c r="G70" s="59">
        <f t="shared" si="0"/>
        <v>0</v>
      </c>
      <c r="H70" s="60"/>
      <c r="I70" s="61"/>
    </row>
    <row r="71" spans="1:9" s="55" customFormat="1" ht="16.5" customHeight="1">
      <c r="A71" s="49" t="s">
        <v>279</v>
      </c>
      <c r="B71" s="58" t="s">
        <v>186</v>
      </c>
      <c r="C71" s="50" t="s">
        <v>280</v>
      </c>
      <c r="D71" s="51" t="s">
        <v>1284</v>
      </c>
      <c r="E71" s="57">
        <v>1</v>
      </c>
      <c r="F71" s="206"/>
      <c r="G71" s="59">
        <f t="shared" si="0"/>
        <v>0</v>
      </c>
      <c r="H71" s="60"/>
      <c r="I71" s="61"/>
    </row>
    <row r="72" spans="1:9" s="55" customFormat="1" ht="16.5" customHeight="1">
      <c r="A72" s="49" t="s">
        <v>281</v>
      </c>
      <c r="B72" s="58" t="s">
        <v>186</v>
      </c>
      <c r="C72" s="50" t="s">
        <v>282</v>
      </c>
      <c r="D72" s="51" t="s">
        <v>1284</v>
      </c>
      <c r="E72" s="57">
        <v>1</v>
      </c>
      <c r="F72" s="206"/>
      <c r="G72" s="59">
        <f t="shared" si="0"/>
        <v>0</v>
      </c>
      <c r="H72" s="60"/>
      <c r="I72" s="61"/>
    </row>
    <row r="73" spans="1:9" s="55" customFormat="1" ht="16.5" customHeight="1">
      <c r="A73" s="49" t="s">
        <v>283</v>
      </c>
      <c r="B73" s="58" t="s">
        <v>186</v>
      </c>
      <c r="C73" s="50" t="s">
        <v>284</v>
      </c>
      <c r="D73" s="51" t="s">
        <v>1284</v>
      </c>
      <c r="E73" s="57">
        <v>1</v>
      </c>
      <c r="F73" s="206"/>
      <c r="G73" s="59">
        <f t="shared" si="0"/>
        <v>0</v>
      </c>
      <c r="H73" s="60"/>
      <c r="I73" s="61"/>
    </row>
    <row r="74" spans="1:9" s="55" customFormat="1" ht="16.5" customHeight="1">
      <c r="A74" s="49" t="s">
        <v>285</v>
      </c>
      <c r="B74" s="58" t="s">
        <v>186</v>
      </c>
      <c r="C74" s="50" t="s">
        <v>286</v>
      </c>
      <c r="D74" s="51" t="s">
        <v>1284</v>
      </c>
      <c r="E74" s="57">
        <v>1</v>
      </c>
      <c r="F74" s="206"/>
      <c r="G74" s="59">
        <f t="shared" si="0"/>
        <v>0</v>
      </c>
      <c r="H74" s="60"/>
      <c r="I74" s="61"/>
    </row>
    <row r="75" spans="1:9" s="55" customFormat="1" ht="16.5" customHeight="1">
      <c r="A75" s="49" t="s">
        <v>1234</v>
      </c>
      <c r="B75" s="58" t="s">
        <v>186</v>
      </c>
      <c r="C75" s="50" t="s">
        <v>287</v>
      </c>
      <c r="D75" s="51" t="s">
        <v>1284</v>
      </c>
      <c r="E75" s="57">
        <v>1</v>
      </c>
      <c r="F75" s="206"/>
      <c r="G75" s="59">
        <f>E75*F75</f>
        <v>0</v>
      </c>
      <c r="H75" s="60"/>
      <c r="I75" s="61"/>
    </row>
    <row r="76" spans="1:9" s="55" customFormat="1" ht="16.5" customHeight="1">
      <c r="A76" s="49" t="s">
        <v>1235</v>
      </c>
      <c r="B76" s="58" t="s">
        <v>186</v>
      </c>
      <c r="C76" s="50" t="s">
        <v>288</v>
      </c>
      <c r="D76" s="51" t="s">
        <v>1284</v>
      </c>
      <c r="E76" s="57">
        <v>1</v>
      </c>
      <c r="F76" s="206"/>
      <c r="G76" s="59">
        <f>E76*F76</f>
        <v>0</v>
      </c>
      <c r="H76" s="60"/>
      <c r="I76" s="61"/>
    </row>
    <row r="77" spans="1:9" s="55" customFormat="1" ht="16.5" customHeight="1">
      <c r="A77" s="49" t="s">
        <v>583</v>
      </c>
      <c r="B77" s="58"/>
      <c r="C77" s="50" t="s">
        <v>582</v>
      </c>
      <c r="D77" s="51" t="s">
        <v>1345</v>
      </c>
      <c r="E77" s="57">
        <v>6</v>
      </c>
      <c r="F77" s="59">
        <f>0.01*SUM(G7:G76)</f>
        <v>0</v>
      </c>
      <c r="G77" s="59">
        <f>E77*F77</f>
        <v>0</v>
      </c>
      <c r="H77" s="60"/>
      <c r="I77" s="61"/>
    </row>
    <row r="78" spans="1:7" s="55" customFormat="1" ht="16.5" customHeight="1">
      <c r="A78" s="56"/>
      <c r="B78" s="58"/>
      <c r="C78" s="62" t="s">
        <v>289</v>
      </c>
      <c r="D78" s="207"/>
      <c r="E78" s="208"/>
      <c r="F78" s="44"/>
      <c r="G78" s="63">
        <f>SUM(G7:G77)</f>
        <v>0</v>
      </c>
    </row>
    <row r="79" spans="1:5" s="55" customFormat="1" ht="16.5" customHeight="1">
      <c r="A79" s="56"/>
      <c r="B79" s="58"/>
      <c r="C79" s="50"/>
      <c r="D79" s="51"/>
      <c r="E79" s="54"/>
    </row>
    <row r="80" spans="1:5" s="66" customFormat="1" ht="16.5" customHeight="1">
      <c r="A80" s="64"/>
      <c r="B80" s="58"/>
      <c r="C80" s="64"/>
      <c r="D80" s="64"/>
      <c r="E80" s="65"/>
    </row>
    <row r="81" spans="1:5" s="66" customFormat="1" ht="16.5" customHeight="1">
      <c r="A81" s="67"/>
      <c r="B81" s="58"/>
      <c r="C81" s="68"/>
      <c r="D81" s="69"/>
      <c r="E81" s="70"/>
    </row>
    <row r="82" spans="1:5" s="66" customFormat="1" ht="15" customHeight="1">
      <c r="A82" s="69"/>
      <c r="D82" s="69"/>
      <c r="E82" s="70"/>
    </row>
    <row r="83" spans="1:5" s="66" customFormat="1" ht="15" customHeight="1">
      <c r="A83" s="69"/>
      <c r="D83" s="69"/>
      <c r="E83" s="70"/>
    </row>
    <row r="84" spans="1:5" s="66" customFormat="1" ht="15" customHeight="1">
      <c r="A84" s="69"/>
      <c r="D84" s="69"/>
      <c r="E84" s="70"/>
    </row>
    <row r="85" spans="1:5" s="66" customFormat="1" ht="15" customHeight="1">
      <c r="A85" s="69"/>
      <c r="D85" s="69"/>
      <c r="E85" s="70"/>
    </row>
    <row r="86" spans="1:5" s="66" customFormat="1" ht="15" customHeight="1">
      <c r="A86" s="69"/>
      <c r="D86" s="69"/>
      <c r="E86" s="70"/>
    </row>
    <row r="87" spans="1:5" s="66" customFormat="1" ht="15" customHeight="1">
      <c r="A87" s="69"/>
      <c r="D87" s="69"/>
      <c r="E87" s="70"/>
    </row>
    <row r="88" spans="1:5" s="66" customFormat="1" ht="15" customHeight="1">
      <c r="A88" s="69"/>
      <c r="D88" s="69"/>
      <c r="E88" s="70"/>
    </row>
    <row r="89" spans="1:5" s="66" customFormat="1" ht="15" customHeight="1">
      <c r="A89" s="69"/>
      <c r="D89" s="69"/>
      <c r="E89" s="70"/>
    </row>
    <row r="90" spans="1:5" s="66" customFormat="1" ht="15" customHeight="1">
      <c r="A90" s="69"/>
      <c r="D90" s="69"/>
      <c r="E90" s="70"/>
    </row>
    <row r="91" spans="1:5" s="66" customFormat="1" ht="15" customHeight="1">
      <c r="A91" s="69"/>
      <c r="D91" s="69"/>
      <c r="E91" s="70"/>
    </row>
    <row r="92" spans="1:5" s="66" customFormat="1" ht="15" customHeight="1">
      <c r="A92" s="69"/>
      <c r="D92" s="69"/>
      <c r="E92" s="70"/>
    </row>
    <row r="93" spans="1:5" s="66" customFormat="1" ht="15" customHeight="1">
      <c r="A93" s="69"/>
      <c r="D93" s="69"/>
      <c r="E93" s="70"/>
    </row>
    <row r="94" spans="1:5" s="66" customFormat="1" ht="15" customHeight="1">
      <c r="A94" s="69"/>
      <c r="D94" s="69"/>
      <c r="E94" s="70"/>
    </row>
    <row r="95" spans="1:5" s="66" customFormat="1" ht="15" customHeight="1">
      <c r="A95" s="69"/>
      <c r="D95" s="69"/>
      <c r="E95" s="70"/>
    </row>
    <row r="96" spans="1:5" s="66" customFormat="1" ht="15" customHeight="1">
      <c r="A96" s="69"/>
      <c r="D96" s="69"/>
      <c r="E96" s="70"/>
    </row>
    <row r="97" spans="1:5" s="66" customFormat="1" ht="15" customHeight="1">
      <c r="A97" s="69"/>
      <c r="D97" s="69"/>
      <c r="E97" s="70"/>
    </row>
    <row r="98" spans="1:5" s="66" customFormat="1" ht="15" customHeight="1">
      <c r="A98" s="69"/>
      <c r="D98" s="69"/>
      <c r="E98" s="70"/>
    </row>
    <row r="99" spans="1:5" s="66" customFormat="1" ht="15" customHeight="1">
      <c r="A99" s="69"/>
      <c r="D99" s="69"/>
      <c r="E99" s="70"/>
    </row>
    <row r="100" spans="1:5" s="66" customFormat="1" ht="15" customHeight="1">
      <c r="A100" s="69"/>
      <c r="D100" s="69"/>
      <c r="E100" s="70"/>
    </row>
    <row r="101" spans="1:5" s="66" customFormat="1" ht="15" customHeight="1">
      <c r="A101" s="69"/>
      <c r="D101" s="69"/>
      <c r="E101" s="70"/>
    </row>
    <row r="102" spans="1:5" s="66" customFormat="1" ht="15" customHeight="1">
      <c r="A102" s="69"/>
      <c r="D102" s="69"/>
      <c r="E102" s="70"/>
    </row>
    <row r="103" spans="1:5" s="66" customFormat="1" ht="15" customHeight="1">
      <c r="A103" s="69"/>
      <c r="D103" s="69"/>
      <c r="E103" s="70"/>
    </row>
    <row r="104" spans="1:5" s="66" customFormat="1" ht="15" customHeight="1">
      <c r="A104" s="69"/>
      <c r="D104" s="69"/>
      <c r="E104" s="70"/>
    </row>
    <row r="105" spans="1:5" s="66" customFormat="1" ht="15" customHeight="1">
      <c r="A105" s="69"/>
      <c r="D105" s="69"/>
      <c r="E105" s="70"/>
    </row>
    <row r="106" spans="1:5" s="66" customFormat="1" ht="15" customHeight="1">
      <c r="A106" s="69"/>
      <c r="D106" s="69"/>
      <c r="E106" s="70"/>
    </row>
    <row r="107" spans="1:5" s="66" customFormat="1" ht="15" customHeight="1">
      <c r="A107" s="69"/>
      <c r="D107" s="69"/>
      <c r="E107" s="70"/>
    </row>
    <row r="108" spans="1:5" s="66" customFormat="1" ht="15" customHeight="1">
      <c r="A108" s="69"/>
      <c r="D108" s="69"/>
      <c r="E108" s="70"/>
    </row>
    <row r="109" spans="1:5" s="66" customFormat="1" ht="15" customHeight="1">
      <c r="A109" s="69"/>
      <c r="D109" s="69"/>
      <c r="E109" s="70"/>
    </row>
    <row r="110" spans="1:5" s="66" customFormat="1" ht="15" customHeight="1">
      <c r="A110" s="69"/>
      <c r="D110" s="69"/>
      <c r="E110" s="70"/>
    </row>
    <row r="111" spans="1:5" s="66" customFormat="1" ht="15" customHeight="1">
      <c r="A111" s="69"/>
      <c r="D111" s="69"/>
      <c r="E111" s="70"/>
    </row>
    <row r="112" spans="1:5" s="66" customFormat="1" ht="15" customHeight="1">
      <c r="A112" s="69"/>
      <c r="D112" s="69"/>
      <c r="E112" s="70"/>
    </row>
    <row r="113" spans="1:5" s="66" customFormat="1" ht="15" customHeight="1">
      <c r="A113" s="69"/>
      <c r="D113" s="69"/>
      <c r="E113" s="70"/>
    </row>
    <row r="114" spans="1:5" s="66" customFormat="1" ht="15" customHeight="1">
      <c r="A114" s="69"/>
      <c r="D114" s="69"/>
      <c r="E114" s="70"/>
    </row>
    <row r="115" spans="1:5" s="66" customFormat="1" ht="15" customHeight="1">
      <c r="A115" s="69"/>
      <c r="D115" s="69"/>
      <c r="E115" s="70"/>
    </row>
    <row r="116" spans="1:5" s="66" customFormat="1" ht="15" customHeight="1">
      <c r="A116" s="69"/>
      <c r="D116" s="69"/>
      <c r="E116" s="70"/>
    </row>
    <row r="117" spans="1:5" s="71" customFormat="1" ht="15" customHeight="1">
      <c r="A117" s="69"/>
      <c r="C117" s="66"/>
      <c r="D117" s="69"/>
      <c r="E117" s="70"/>
    </row>
    <row r="118" spans="1:5" s="71" customFormat="1" ht="15" customHeight="1">
      <c r="A118" s="69"/>
      <c r="C118" s="66"/>
      <c r="D118" s="69"/>
      <c r="E118" s="70"/>
    </row>
    <row r="119" spans="1:5" s="71" customFormat="1" ht="15" customHeight="1">
      <c r="A119" s="69"/>
      <c r="C119" s="66"/>
      <c r="D119" s="69"/>
      <c r="E119" s="70"/>
    </row>
    <row r="120" spans="1:5" s="71" customFormat="1" ht="15" customHeight="1">
      <c r="A120" s="69"/>
      <c r="C120" s="66"/>
      <c r="D120" s="69"/>
      <c r="E120" s="70"/>
    </row>
    <row r="121" spans="1:5" s="71" customFormat="1" ht="15" customHeight="1">
      <c r="A121" s="69"/>
      <c r="C121" s="66"/>
      <c r="D121" s="69"/>
      <c r="E121" s="70"/>
    </row>
    <row r="122" spans="1:5" s="71" customFormat="1" ht="15" customHeight="1">
      <c r="A122" s="69"/>
      <c r="C122" s="66"/>
      <c r="D122" s="69"/>
      <c r="E122" s="70"/>
    </row>
    <row r="123" spans="1:5" s="71" customFormat="1" ht="15" customHeight="1">
      <c r="A123" s="69"/>
      <c r="C123" s="66"/>
      <c r="D123" s="69"/>
      <c r="E123" s="70"/>
    </row>
    <row r="124" spans="1:5" s="71" customFormat="1" ht="15" customHeight="1">
      <c r="A124" s="69"/>
      <c r="C124" s="66"/>
      <c r="D124" s="69"/>
      <c r="E124" s="70"/>
    </row>
    <row r="125" spans="1:5" s="71" customFormat="1" ht="15" customHeight="1">
      <c r="A125" s="69"/>
      <c r="C125" s="66"/>
      <c r="D125" s="69"/>
      <c r="E125" s="70"/>
    </row>
    <row r="126" spans="1:5" s="71" customFormat="1" ht="15" customHeight="1">
      <c r="A126" s="69"/>
      <c r="C126" s="66"/>
      <c r="D126" s="69"/>
      <c r="E126" s="70"/>
    </row>
    <row r="127" spans="1:5" s="71" customFormat="1" ht="15" customHeight="1">
      <c r="A127" s="69"/>
      <c r="C127" s="66"/>
      <c r="D127" s="69"/>
      <c r="E127" s="70"/>
    </row>
    <row r="128" spans="1:5" s="71" customFormat="1" ht="15" customHeight="1">
      <c r="A128" s="69"/>
      <c r="C128" s="66"/>
      <c r="D128" s="69"/>
      <c r="E128" s="70"/>
    </row>
    <row r="129" spans="1:5" s="71" customFormat="1" ht="15" customHeight="1">
      <c r="A129" s="69"/>
      <c r="C129" s="66"/>
      <c r="D129" s="69"/>
      <c r="E129" s="70"/>
    </row>
    <row r="130" spans="1:5" s="71" customFormat="1" ht="15" customHeight="1">
      <c r="A130" s="69"/>
      <c r="C130" s="66"/>
      <c r="D130" s="69"/>
      <c r="E130" s="70"/>
    </row>
    <row r="131" spans="1:5" s="71" customFormat="1" ht="15" customHeight="1">
      <c r="A131" s="69"/>
      <c r="C131" s="66"/>
      <c r="D131" s="69"/>
      <c r="E131" s="70"/>
    </row>
    <row r="132" spans="1:5" s="71" customFormat="1" ht="15" customHeight="1">
      <c r="A132" s="69"/>
      <c r="C132" s="72"/>
      <c r="D132" s="69"/>
      <c r="E132" s="70"/>
    </row>
    <row r="133" spans="1:5" s="71" customFormat="1" ht="15" customHeight="1">
      <c r="A133" s="69"/>
      <c r="C133" s="72"/>
      <c r="D133" s="69"/>
      <c r="E133" s="70"/>
    </row>
    <row r="134" spans="1:5" s="71" customFormat="1" ht="15" customHeight="1">
      <c r="A134" s="69"/>
      <c r="C134" s="66"/>
      <c r="D134" s="69"/>
      <c r="E134" s="70"/>
    </row>
    <row r="135" spans="1:5" s="71" customFormat="1" ht="15" customHeight="1">
      <c r="A135" s="69"/>
      <c r="C135" s="66"/>
      <c r="D135" s="69"/>
      <c r="E135" s="70"/>
    </row>
    <row r="136" spans="1:5" s="71" customFormat="1" ht="15" customHeight="1">
      <c r="A136" s="69"/>
      <c r="C136" s="72"/>
      <c r="D136" s="69"/>
      <c r="E136" s="70"/>
    </row>
    <row r="137" spans="1:5" s="71" customFormat="1" ht="15" customHeight="1">
      <c r="A137" s="69"/>
      <c r="C137" s="72"/>
      <c r="D137" s="69"/>
      <c r="E137" s="70"/>
    </row>
    <row r="138" spans="1:5" s="71" customFormat="1" ht="15" customHeight="1">
      <c r="A138" s="69"/>
      <c r="C138" s="72"/>
      <c r="D138" s="69"/>
      <c r="E138" s="70"/>
    </row>
    <row r="139" spans="1:5" s="71" customFormat="1" ht="15" customHeight="1">
      <c r="A139" s="69"/>
      <c r="C139" s="66"/>
      <c r="D139" s="69"/>
      <c r="E139" s="70"/>
    </row>
    <row r="140" spans="1:5" s="71" customFormat="1" ht="15" customHeight="1">
      <c r="A140" s="69"/>
      <c r="C140" s="72"/>
      <c r="D140" s="69"/>
      <c r="E140" s="70"/>
    </row>
    <row r="141" spans="1:5" s="71" customFormat="1" ht="15" customHeight="1">
      <c r="A141" s="69"/>
      <c r="C141" s="72"/>
      <c r="D141" s="69"/>
      <c r="E141" s="70"/>
    </row>
    <row r="142" spans="1:5" s="71" customFormat="1" ht="15" customHeight="1">
      <c r="A142" s="69"/>
      <c r="C142" s="72"/>
      <c r="D142" s="69"/>
      <c r="E142" s="70"/>
    </row>
    <row r="143" spans="1:5" s="71" customFormat="1" ht="15" customHeight="1">
      <c r="A143" s="69"/>
      <c r="C143" s="66"/>
      <c r="D143" s="69"/>
      <c r="E143" s="70"/>
    </row>
    <row r="144" spans="1:5" s="71" customFormat="1" ht="15" customHeight="1">
      <c r="A144" s="69"/>
      <c r="C144" s="72"/>
      <c r="D144" s="69"/>
      <c r="E144" s="70"/>
    </row>
    <row r="145" spans="1:5" s="71" customFormat="1" ht="15" customHeight="1">
      <c r="A145" s="69"/>
      <c r="C145" s="72"/>
      <c r="D145" s="69"/>
      <c r="E145" s="70"/>
    </row>
    <row r="146" spans="1:5" s="71" customFormat="1" ht="15" customHeight="1">
      <c r="A146" s="69"/>
      <c r="C146" s="72"/>
      <c r="D146" s="69"/>
      <c r="E146" s="70"/>
    </row>
    <row r="147" spans="1:5" s="71" customFormat="1" ht="15" customHeight="1">
      <c r="A147" s="69"/>
      <c r="C147" s="66"/>
      <c r="D147" s="69"/>
      <c r="E147" s="70"/>
    </row>
    <row r="148" spans="1:5" s="71" customFormat="1" ht="15" customHeight="1">
      <c r="A148" s="69"/>
      <c r="C148" s="72"/>
      <c r="D148" s="69"/>
      <c r="E148" s="70"/>
    </row>
    <row r="149" spans="1:5" s="71" customFormat="1" ht="15" customHeight="1">
      <c r="A149" s="69"/>
      <c r="C149" s="72"/>
      <c r="D149" s="69"/>
      <c r="E149" s="70"/>
    </row>
    <row r="150" spans="1:5" s="71" customFormat="1" ht="15" customHeight="1">
      <c r="A150" s="69"/>
      <c r="C150" s="72"/>
      <c r="D150" s="69"/>
      <c r="E150" s="70"/>
    </row>
    <row r="151" spans="1:5" s="71" customFormat="1" ht="15" customHeight="1">
      <c r="A151" s="69"/>
      <c r="C151" s="66"/>
      <c r="D151" s="69"/>
      <c r="E151" s="70"/>
    </row>
    <row r="152" spans="1:5" s="71" customFormat="1" ht="15" customHeight="1">
      <c r="A152" s="69"/>
      <c r="C152" s="72"/>
      <c r="D152" s="69"/>
      <c r="E152" s="70"/>
    </row>
    <row r="153" spans="1:5" s="71" customFormat="1" ht="15" customHeight="1">
      <c r="A153" s="69"/>
      <c r="C153" s="72"/>
      <c r="D153" s="69"/>
      <c r="E153" s="70"/>
    </row>
    <row r="154" spans="1:5" s="71" customFormat="1" ht="15" customHeight="1">
      <c r="A154" s="69"/>
      <c r="C154" s="72"/>
      <c r="D154" s="69"/>
      <c r="E154" s="70"/>
    </row>
    <row r="155" spans="1:5" s="71" customFormat="1" ht="15" customHeight="1">
      <c r="A155" s="69"/>
      <c r="C155" s="66"/>
      <c r="D155" s="69"/>
      <c r="E155" s="70"/>
    </row>
    <row r="156" spans="1:5" s="71" customFormat="1" ht="15" customHeight="1">
      <c r="A156" s="69"/>
      <c r="C156" s="72"/>
      <c r="D156" s="69"/>
      <c r="E156" s="70"/>
    </row>
    <row r="157" spans="1:5" s="71" customFormat="1" ht="15" customHeight="1">
      <c r="A157" s="69"/>
      <c r="C157" s="72"/>
      <c r="D157" s="69"/>
      <c r="E157" s="70"/>
    </row>
    <row r="158" spans="1:5" s="71" customFormat="1" ht="15" customHeight="1">
      <c r="A158" s="69"/>
      <c r="C158" s="72"/>
      <c r="D158" s="69"/>
      <c r="E158" s="70"/>
    </row>
    <row r="159" spans="1:5" s="71" customFormat="1" ht="15" customHeight="1">
      <c r="A159" s="69"/>
      <c r="C159" s="72"/>
      <c r="D159" s="69"/>
      <c r="E159" s="70"/>
    </row>
    <row r="160" spans="1:5" s="71" customFormat="1" ht="15" customHeight="1">
      <c r="A160" s="69"/>
      <c r="C160" s="66"/>
      <c r="D160" s="69"/>
      <c r="E160" s="70"/>
    </row>
    <row r="161" spans="1:5" s="71" customFormat="1" ht="15" customHeight="1">
      <c r="A161" s="69"/>
      <c r="C161" s="66"/>
      <c r="D161" s="69"/>
      <c r="E161" s="70"/>
    </row>
    <row r="162" spans="1:5" s="71" customFormat="1" ht="15" customHeight="1">
      <c r="A162" s="69"/>
      <c r="C162" s="66"/>
      <c r="D162" s="69"/>
      <c r="E162" s="70"/>
    </row>
    <row r="163" spans="1:5" s="71" customFormat="1" ht="15" customHeight="1">
      <c r="A163" s="69"/>
      <c r="C163" s="66"/>
      <c r="D163" s="69"/>
      <c r="E163" s="70"/>
    </row>
    <row r="164" spans="1:5" s="71" customFormat="1" ht="15" customHeight="1">
      <c r="A164" s="69"/>
      <c r="C164" s="72"/>
      <c r="D164" s="69"/>
      <c r="E164" s="70"/>
    </row>
    <row r="165" spans="1:5" s="71" customFormat="1" ht="15" customHeight="1">
      <c r="A165" s="69"/>
      <c r="C165" s="72"/>
      <c r="D165" s="69"/>
      <c r="E165" s="70"/>
    </row>
    <row r="166" spans="1:5" s="71" customFormat="1" ht="15" customHeight="1">
      <c r="A166" s="69"/>
      <c r="C166" s="72"/>
      <c r="D166" s="69"/>
      <c r="E166" s="70"/>
    </row>
    <row r="167" spans="1:5" s="71" customFormat="1" ht="15" customHeight="1">
      <c r="A167" s="69"/>
      <c r="C167" s="66"/>
      <c r="D167" s="69"/>
      <c r="E167" s="70"/>
    </row>
    <row r="168" spans="1:5" s="71" customFormat="1" ht="15" customHeight="1">
      <c r="A168" s="69"/>
      <c r="C168" s="66"/>
      <c r="D168" s="69"/>
      <c r="E168" s="70"/>
    </row>
    <row r="169" spans="1:5" s="71" customFormat="1" ht="15" customHeight="1">
      <c r="A169" s="69"/>
      <c r="C169" s="66"/>
      <c r="D169" s="69"/>
      <c r="E169" s="70"/>
    </row>
    <row r="170" spans="1:5" s="71" customFormat="1" ht="15" customHeight="1">
      <c r="A170" s="69"/>
      <c r="C170" s="72"/>
      <c r="D170" s="69"/>
      <c r="E170" s="70"/>
    </row>
    <row r="171" spans="1:5" s="71" customFormat="1" ht="15" customHeight="1">
      <c r="A171" s="69"/>
      <c r="C171" s="72"/>
      <c r="D171" s="69"/>
      <c r="E171" s="70"/>
    </row>
    <row r="172" spans="1:5" s="71" customFormat="1" ht="15" customHeight="1">
      <c r="A172" s="69"/>
      <c r="C172" s="72"/>
      <c r="D172" s="69"/>
      <c r="E172" s="70"/>
    </row>
    <row r="173" spans="1:5" s="71" customFormat="1" ht="15" customHeight="1">
      <c r="A173" s="69"/>
      <c r="C173" s="66"/>
      <c r="D173" s="69"/>
      <c r="E173" s="70"/>
    </row>
    <row r="174" spans="1:5" s="71" customFormat="1" ht="15" customHeight="1">
      <c r="A174" s="69"/>
      <c r="C174" s="66"/>
      <c r="D174" s="69"/>
      <c r="E174" s="70"/>
    </row>
    <row r="175" spans="1:5" s="71" customFormat="1" ht="15" customHeight="1">
      <c r="A175" s="69"/>
      <c r="C175" s="66"/>
      <c r="D175" s="69"/>
      <c r="E175" s="70"/>
    </row>
    <row r="176" spans="1:5" s="71" customFormat="1" ht="15" customHeight="1">
      <c r="A176" s="69"/>
      <c r="C176" s="72"/>
      <c r="D176" s="69"/>
      <c r="E176" s="70"/>
    </row>
    <row r="177" spans="1:5" s="71" customFormat="1" ht="15" customHeight="1">
      <c r="A177" s="69"/>
      <c r="C177" s="72"/>
      <c r="D177" s="69"/>
      <c r="E177" s="70"/>
    </row>
    <row r="178" spans="1:5" s="71" customFormat="1" ht="15" customHeight="1">
      <c r="A178" s="69"/>
      <c r="C178" s="66"/>
      <c r="D178" s="69"/>
      <c r="E178" s="70"/>
    </row>
    <row r="179" spans="1:5" s="71" customFormat="1" ht="15" customHeight="1">
      <c r="A179" s="69"/>
      <c r="C179" s="72"/>
      <c r="D179" s="69"/>
      <c r="E179" s="70"/>
    </row>
    <row r="180" spans="1:5" s="71" customFormat="1" ht="15" customHeight="1">
      <c r="A180" s="69"/>
      <c r="C180" s="72"/>
      <c r="D180" s="69"/>
      <c r="E180" s="70"/>
    </row>
    <row r="181" spans="1:5" s="71" customFormat="1" ht="15" customHeight="1">
      <c r="A181" s="69"/>
      <c r="C181" s="66"/>
      <c r="D181" s="69"/>
      <c r="E181" s="70"/>
    </row>
    <row r="182" spans="1:5" s="71" customFormat="1" ht="15" customHeight="1">
      <c r="A182" s="69"/>
      <c r="C182" s="72"/>
      <c r="D182" s="69"/>
      <c r="E182" s="70"/>
    </row>
    <row r="183" spans="1:5" s="71" customFormat="1" ht="15" customHeight="1">
      <c r="A183" s="69"/>
      <c r="C183" s="72"/>
      <c r="D183" s="69"/>
      <c r="E183" s="70"/>
    </row>
    <row r="184" spans="1:5" s="71" customFormat="1" ht="15" customHeight="1">
      <c r="A184" s="69"/>
      <c r="C184" s="66"/>
      <c r="D184" s="69"/>
      <c r="E184" s="70"/>
    </row>
    <row r="185" spans="1:5" s="71" customFormat="1" ht="15" customHeight="1">
      <c r="A185" s="69"/>
      <c r="C185" s="72"/>
      <c r="D185" s="69"/>
      <c r="E185" s="70"/>
    </row>
    <row r="186" spans="1:5" s="71" customFormat="1" ht="15" customHeight="1">
      <c r="A186" s="69"/>
      <c r="C186" s="72"/>
      <c r="D186" s="69"/>
      <c r="E186" s="70"/>
    </row>
    <row r="187" spans="1:5" s="71" customFormat="1" ht="15" customHeight="1">
      <c r="A187" s="69"/>
      <c r="C187" s="66"/>
      <c r="D187" s="69"/>
      <c r="E187" s="70"/>
    </row>
    <row r="188" spans="1:5" s="71" customFormat="1" ht="15" customHeight="1">
      <c r="A188" s="69"/>
      <c r="C188" s="72"/>
      <c r="D188" s="69"/>
      <c r="E188" s="70"/>
    </row>
    <row r="189" spans="1:5" s="71" customFormat="1" ht="15" customHeight="1">
      <c r="A189" s="69"/>
      <c r="C189" s="72"/>
      <c r="D189" s="69"/>
      <c r="E189" s="70"/>
    </row>
    <row r="190" spans="1:5" s="71" customFormat="1" ht="15" customHeight="1">
      <c r="A190" s="69"/>
      <c r="C190" s="66"/>
      <c r="D190" s="69"/>
      <c r="E190" s="70"/>
    </row>
    <row r="191" spans="1:5" s="71" customFormat="1" ht="15" customHeight="1">
      <c r="A191" s="69"/>
      <c r="C191" s="72"/>
      <c r="D191" s="69"/>
      <c r="E191" s="70"/>
    </row>
    <row r="192" spans="1:5" s="71" customFormat="1" ht="15" customHeight="1">
      <c r="A192" s="69"/>
      <c r="C192" s="72"/>
      <c r="D192" s="69"/>
      <c r="E192" s="70"/>
    </row>
    <row r="193" spans="1:5" s="71" customFormat="1" ht="15" customHeight="1">
      <c r="A193" s="69"/>
      <c r="C193" s="66"/>
      <c r="D193" s="69"/>
      <c r="E193" s="70"/>
    </row>
    <row r="194" spans="1:5" s="71" customFormat="1" ht="15" customHeight="1">
      <c r="A194" s="69"/>
      <c r="C194" s="72"/>
      <c r="D194" s="69"/>
      <c r="E194" s="70"/>
    </row>
    <row r="195" spans="1:5" s="71" customFormat="1" ht="15" customHeight="1">
      <c r="A195" s="69"/>
      <c r="C195" s="72"/>
      <c r="D195" s="69"/>
      <c r="E195" s="70"/>
    </row>
    <row r="196" spans="1:5" s="71" customFormat="1" ht="15" customHeight="1">
      <c r="A196" s="69"/>
      <c r="C196" s="66"/>
      <c r="D196" s="69"/>
      <c r="E196" s="70"/>
    </row>
    <row r="197" spans="1:5" s="71" customFormat="1" ht="15" customHeight="1">
      <c r="A197" s="69"/>
      <c r="C197" s="72"/>
      <c r="D197" s="69"/>
      <c r="E197" s="70"/>
    </row>
    <row r="198" spans="1:5" s="71" customFormat="1" ht="15" customHeight="1">
      <c r="A198" s="69"/>
      <c r="C198" s="72"/>
      <c r="D198" s="69"/>
      <c r="E198" s="70"/>
    </row>
    <row r="199" spans="1:5" s="71" customFormat="1" ht="15" customHeight="1">
      <c r="A199" s="69"/>
      <c r="C199" s="66"/>
      <c r="D199" s="69"/>
      <c r="E199" s="70"/>
    </row>
    <row r="200" spans="1:5" s="71" customFormat="1" ht="15" customHeight="1">
      <c r="A200" s="69"/>
      <c r="C200" s="72"/>
      <c r="D200" s="69"/>
      <c r="E200" s="70"/>
    </row>
    <row r="201" spans="1:5" s="71" customFormat="1" ht="15" customHeight="1">
      <c r="A201" s="69"/>
      <c r="C201" s="72"/>
      <c r="D201" s="69"/>
      <c r="E201" s="70"/>
    </row>
    <row r="202" spans="1:5" s="71" customFormat="1" ht="15" customHeight="1">
      <c r="A202" s="69"/>
      <c r="C202" s="66"/>
      <c r="D202" s="69"/>
      <c r="E202" s="70"/>
    </row>
    <row r="203" spans="1:5" s="71" customFormat="1" ht="15" customHeight="1">
      <c r="A203" s="69"/>
      <c r="C203" s="72"/>
      <c r="D203" s="69"/>
      <c r="E203" s="70"/>
    </row>
    <row r="204" spans="1:5" s="71" customFormat="1" ht="15" customHeight="1">
      <c r="A204" s="69"/>
      <c r="C204" s="72"/>
      <c r="D204" s="69"/>
      <c r="E204" s="70"/>
    </row>
    <row r="205" spans="1:5" s="71" customFormat="1" ht="15" customHeight="1">
      <c r="A205" s="69"/>
      <c r="C205" s="66"/>
      <c r="D205" s="69"/>
      <c r="E205" s="70"/>
    </row>
    <row r="206" spans="1:5" s="71" customFormat="1" ht="15" customHeight="1">
      <c r="A206" s="69"/>
      <c r="C206" s="72"/>
      <c r="D206" s="69"/>
      <c r="E206" s="70"/>
    </row>
    <row r="207" spans="1:5" s="71" customFormat="1" ht="15" customHeight="1">
      <c r="A207" s="69"/>
      <c r="C207" s="72"/>
      <c r="D207" s="69"/>
      <c r="E207" s="70"/>
    </row>
    <row r="208" spans="1:5" s="71" customFormat="1" ht="15" customHeight="1">
      <c r="A208" s="69"/>
      <c r="C208" s="66"/>
      <c r="D208" s="69"/>
      <c r="E208" s="70"/>
    </row>
    <row r="209" spans="1:5" s="71" customFormat="1" ht="15" customHeight="1">
      <c r="A209" s="69"/>
      <c r="C209" s="72"/>
      <c r="D209" s="69"/>
      <c r="E209" s="70"/>
    </row>
    <row r="210" spans="1:5" s="71" customFormat="1" ht="15" customHeight="1">
      <c r="A210" s="69"/>
      <c r="C210" s="72"/>
      <c r="D210" s="69"/>
      <c r="E210" s="70"/>
    </row>
    <row r="211" spans="1:5" s="71" customFormat="1" ht="15" customHeight="1">
      <c r="A211" s="69"/>
      <c r="C211" s="66"/>
      <c r="D211" s="69"/>
      <c r="E211" s="70"/>
    </row>
    <row r="212" spans="1:5" s="71" customFormat="1" ht="15" customHeight="1">
      <c r="A212" s="69"/>
      <c r="C212" s="66"/>
      <c r="D212" s="69"/>
      <c r="E212" s="70"/>
    </row>
    <row r="213" spans="1:5" s="71" customFormat="1" ht="15" customHeight="1">
      <c r="A213" s="69"/>
      <c r="C213" s="66"/>
      <c r="D213" s="69"/>
      <c r="E213" s="70"/>
    </row>
    <row r="214" spans="1:5" s="71" customFormat="1" ht="15" customHeight="1">
      <c r="A214" s="69"/>
      <c r="C214" s="66"/>
      <c r="D214" s="69"/>
      <c r="E214" s="70"/>
    </row>
    <row r="215" spans="1:5" s="71" customFormat="1" ht="15" customHeight="1">
      <c r="A215" s="69"/>
      <c r="C215" s="66"/>
      <c r="D215" s="69"/>
      <c r="E215" s="70"/>
    </row>
    <row r="216" spans="1:5" s="71" customFormat="1" ht="15" customHeight="1">
      <c r="A216" s="69"/>
      <c r="C216" s="66"/>
      <c r="D216" s="69"/>
      <c r="E216" s="70"/>
    </row>
    <row r="217" spans="1:5" s="71" customFormat="1" ht="15" customHeight="1">
      <c r="A217" s="69"/>
      <c r="C217" s="66"/>
      <c r="D217" s="69"/>
      <c r="E217" s="70"/>
    </row>
    <row r="218" spans="1:5" s="71" customFormat="1" ht="15" customHeight="1">
      <c r="A218" s="69"/>
      <c r="C218" s="66"/>
      <c r="D218" s="69"/>
      <c r="E218" s="70"/>
    </row>
    <row r="219" spans="1:5" s="71" customFormat="1" ht="15" customHeight="1">
      <c r="A219" s="69"/>
      <c r="C219" s="66"/>
      <c r="D219" s="69"/>
      <c r="E219" s="70"/>
    </row>
    <row r="220" spans="1:5" s="71" customFormat="1" ht="15" customHeight="1">
      <c r="A220" s="69"/>
      <c r="C220" s="66"/>
      <c r="D220" s="69"/>
      <c r="E220" s="70"/>
    </row>
    <row r="221" spans="1:5" s="71" customFormat="1" ht="15" customHeight="1">
      <c r="A221" s="69"/>
      <c r="C221" s="66"/>
      <c r="D221" s="69"/>
      <c r="E221" s="70"/>
    </row>
    <row r="222" spans="1:5" s="71" customFormat="1" ht="15" customHeight="1">
      <c r="A222" s="69"/>
      <c r="C222" s="66"/>
      <c r="D222" s="69"/>
      <c r="E222" s="70"/>
    </row>
    <row r="223" spans="1:5" s="71" customFormat="1" ht="15" customHeight="1">
      <c r="A223" s="69"/>
      <c r="C223" s="66"/>
      <c r="D223" s="69"/>
      <c r="E223" s="70"/>
    </row>
    <row r="224" spans="1:5" s="71" customFormat="1" ht="15" customHeight="1">
      <c r="A224" s="69"/>
      <c r="C224" s="66"/>
      <c r="D224" s="69"/>
      <c r="E224" s="70"/>
    </row>
    <row r="225" spans="1:5" s="71" customFormat="1" ht="15" customHeight="1">
      <c r="A225" s="69"/>
      <c r="C225" s="66"/>
      <c r="D225" s="69"/>
      <c r="E225" s="70"/>
    </row>
    <row r="226" spans="1:5" s="71" customFormat="1" ht="15" customHeight="1">
      <c r="A226" s="69"/>
      <c r="C226" s="66"/>
      <c r="D226" s="69"/>
      <c r="E226" s="70"/>
    </row>
    <row r="227" spans="1:5" s="71" customFormat="1" ht="15" customHeight="1">
      <c r="A227" s="69"/>
      <c r="C227" s="66"/>
      <c r="D227" s="69"/>
      <c r="E227" s="70"/>
    </row>
    <row r="228" spans="1:5" s="71" customFormat="1" ht="15" customHeight="1">
      <c r="A228" s="69"/>
      <c r="C228" s="66"/>
      <c r="D228" s="69"/>
      <c r="E228" s="70"/>
    </row>
    <row r="229" spans="1:5" s="71" customFormat="1" ht="15" customHeight="1">
      <c r="A229" s="69"/>
      <c r="C229" s="66"/>
      <c r="D229" s="69"/>
      <c r="E229" s="70"/>
    </row>
    <row r="230" spans="1:5" s="71" customFormat="1" ht="15" customHeight="1">
      <c r="A230" s="69"/>
      <c r="C230" s="72"/>
      <c r="D230" s="69"/>
      <c r="E230" s="70"/>
    </row>
    <row r="231" spans="1:5" s="71" customFormat="1" ht="15" customHeight="1">
      <c r="A231" s="69"/>
      <c r="C231" s="66"/>
      <c r="D231" s="69"/>
      <c r="E231" s="70"/>
    </row>
    <row r="232" spans="1:5" s="71" customFormat="1" ht="15" customHeight="1">
      <c r="A232" s="69"/>
      <c r="C232" s="66"/>
      <c r="D232" s="69"/>
      <c r="E232" s="70"/>
    </row>
    <row r="233" spans="1:5" s="71" customFormat="1" ht="15" customHeight="1">
      <c r="A233" s="69"/>
      <c r="C233" s="66"/>
      <c r="D233" s="69"/>
      <c r="E233" s="70"/>
    </row>
    <row r="234" spans="1:5" s="71" customFormat="1" ht="15" customHeight="1">
      <c r="A234" s="69"/>
      <c r="C234" s="66"/>
      <c r="D234" s="69"/>
      <c r="E234" s="70"/>
    </row>
    <row r="235" spans="1:5" s="71" customFormat="1" ht="15" customHeight="1">
      <c r="A235" s="69"/>
      <c r="C235" s="66"/>
      <c r="D235" s="69"/>
      <c r="E235" s="70"/>
    </row>
    <row r="236" spans="1:5" s="71" customFormat="1" ht="15" customHeight="1">
      <c r="A236" s="69"/>
      <c r="C236" s="66"/>
      <c r="D236" s="69"/>
      <c r="E236" s="70"/>
    </row>
    <row r="237" spans="1:5" s="71" customFormat="1" ht="15" customHeight="1">
      <c r="A237" s="69"/>
      <c r="C237" s="66"/>
      <c r="D237" s="69"/>
      <c r="E237" s="70"/>
    </row>
    <row r="238" spans="1:5" s="71" customFormat="1" ht="15" customHeight="1">
      <c r="A238" s="69"/>
      <c r="C238" s="66"/>
      <c r="D238" s="69"/>
      <c r="E238" s="70"/>
    </row>
    <row r="239" spans="1:5" s="71" customFormat="1" ht="15" customHeight="1">
      <c r="A239" s="69"/>
      <c r="C239" s="66"/>
      <c r="D239" s="69"/>
      <c r="E239" s="70"/>
    </row>
    <row r="240" spans="1:5" s="71" customFormat="1" ht="15" customHeight="1">
      <c r="A240" s="69"/>
      <c r="C240" s="66"/>
      <c r="D240" s="69"/>
      <c r="E240" s="70"/>
    </row>
    <row r="241" spans="1:5" s="71" customFormat="1" ht="15" customHeight="1">
      <c r="A241" s="69"/>
      <c r="C241" s="66"/>
      <c r="D241" s="69"/>
      <c r="E241" s="70"/>
    </row>
    <row r="242" spans="1:5" s="71" customFormat="1" ht="15" customHeight="1">
      <c r="A242" s="69"/>
      <c r="C242" s="66"/>
      <c r="D242" s="69"/>
      <c r="E242" s="70"/>
    </row>
    <row r="243" spans="1:5" s="71" customFormat="1" ht="15" customHeight="1">
      <c r="A243" s="69"/>
      <c r="C243" s="66"/>
      <c r="D243" s="69"/>
      <c r="E243" s="70"/>
    </row>
    <row r="244" spans="1:5" s="71" customFormat="1" ht="15" customHeight="1">
      <c r="A244" s="69"/>
      <c r="C244" s="66"/>
      <c r="D244" s="69"/>
      <c r="E244" s="70"/>
    </row>
    <row r="245" spans="1:5" s="71" customFormat="1" ht="15" customHeight="1">
      <c r="A245" s="69"/>
      <c r="C245" s="66"/>
      <c r="D245" s="69"/>
      <c r="E245" s="70"/>
    </row>
    <row r="246" spans="1:5" s="71" customFormat="1" ht="15" customHeight="1">
      <c r="A246" s="69"/>
      <c r="C246" s="66"/>
      <c r="D246" s="69"/>
      <c r="E246" s="70"/>
    </row>
    <row r="247" spans="1:5" s="71" customFormat="1" ht="15" customHeight="1">
      <c r="A247" s="69"/>
      <c r="C247" s="66"/>
      <c r="D247" s="69"/>
      <c r="E247" s="70"/>
    </row>
    <row r="248" spans="1:5" s="71" customFormat="1" ht="15" customHeight="1">
      <c r="A248" s="69"/>
      <c r="C248" s="66"/>
      <c r="D248" s="69"/>
      <c r="E248" s="70"/>
    </row>
    <row r="249" spans="1:5" s="71" customFormat="1" ht="15" customHeight="1">
      <c r="A249" s="69"/>
      <c r="C249" s="66"/>
      <c r="D249" s="69"/>
      <c r="E249" s="70"/>
    </row>
    <row r="250" spans="1:5" s="71" customFormat="1" ht="15" customHeight="1">
      <c r="A250" s="69"/>
      <c r="C250" s="72"/>
      <c r="D250" s="69"/>
      <c r="E250" s="70"/>
    </row>
    <row r="251" spans="1:5" s="71" customFormat="1" ht="15" customHeight="1">
      <c r="A251" s="69"/>
      <c r="C251" s="66"/>
      <c r="D251" s="69"/>
      <c r="E251" s="70"/>
    </row>
    <row r="252" spans="1:5" s="71" customFormat="1" ht="15" customHeight="1">
      <c r="A252" s="69"/>
      <c r="C252" s="66"/>
      <c r="D252" s="69"/>
      <c r="E252" s="70"/>
    </row>
    <row r="253" spans="1:5" s="71" customFormat="1" ht="15" customHeight="1">
      <c r="A253" s="69"/>
      <c r="C253" s="66"/>
      <c r="D253" s="69"/>
      <c r="E253" s="70"/>
    </row>
    <row r="254" spans="1:5" s="71" customFormat="1" ht="15" customHeight="1">
      <c r="A254" s="69"/>
      <c r="C254" s="66"/>
      <c r="D254" s="69"/>
      <c r="E254" s="70"/>
    </row>
    <row r="255" spans="1:5" s="71" customFormat="1" ht="15" customHeight="1">
      <c r="A255" s="69"/>
      <c r="C255" s="66"/>
      <c r="D255" s="69"/>
      <c r="E255" s="70"/>
    </row>
    <row r="256" spans="1:5" s="71" customFormat="1" ht="15" customHeight="1">
      <c r="A256" s="69"/>
      <c r="C256" s="72"/>
      <c r="D256" s="69"/>
      <c r="E256" s="70"/>
    </row>
    <row r="257" spans="1:5" s="71" customFormat="1" ht="15" customHeight="1">
      <c r="A257" s="69"/>
      <c r="C257" s="72"/>
      <c r="D257" s="69"/>
      <c r="E257" s="70"/>
    </row>
    <row r="258" spans="1:5" s="71" customFormat="1" ht="15" customHeight="1">
      <c r="A258" s="69"/>
      <c r="C258" s="72"/>
      <c r="D258" s="69"/>
      <c r="E258" s="70"/>
    </row>
    <row r="259" spans="1:5" s="71" customFormat="1" ht="15" customHeight="1">
      <c r="A259" s="69"/>
      <c r="C259" s="72"/>
      <c r="D259" s="69"/>
      <c r="E259" s="70"/>
    </row>
    <row r="260" spans="1:5" s="71" customFormat="1" ht="15" customHeight="1">
      <c r="A260" s="69"/>
      <c r="C260" s="72"/>
      <c r="D260" s="69"/>
      <c r="E260" s="70"/>
    </row>
    <row r="261" spans="1:5" s="71" customFormat="1" ht="15" customHeight="1">
      <c r="A261" s="69"/>
      <c r="C261" s="66"/>
      <c r="D261" s="69"/>
      <c r="E261" s="70"/>
    </row>
    <row r="262" spans="1:5" s="71" customFormat="1" ht="15" customHeight="1">
      <c r="A262" s="69"/>
      <c r="C262" s="72"/>
      <c r="D262" s="69"/>
      <c r="E262" s="70"/>
    </row>
    <row r="263" spans="1:5" s="71" customFormat="1" ht="15" customHeight="1">
      <c r="A263" s="69"/>
      <c r="C263" s="72"/>
      <c r="D263" s="69"/>
      <c r="E263" s="70"/>
    </row>
    <row r="264" spans="1:5" s="71" customFormat="1" ht="15" customHeight="1">
      <c r="A264" s="69"/>
      <c r="C264" s="72"/>
      <c r="D264" s="69"/>
      <c r="E264" s="70"/>
    </row>
    <row r="265" spans="1:5" s="71" customFormat="1" ht="15" customHeight="1">
      <c r="A265" s="69"/>
      <c r="C265" s="72"/>
      <c r="D265" s="69"/>
      <c r="E265" s="70"/>
    </row>
    <row r="266" spans="1:5" s="71" customFormat="1" ht="15" customHeight="1">
      <c r="A266" s="69"/>
      <c r="C266" s="72"/>
      <c r="D266" s="69"/>
      <c r="E266" s="70"/>
    </row>
    <row r="267" spans="1:5" s="71" customFormat="1" ht="15" customHeight="1">
      <c r="A267" s="69"/>
      <c r="C267" s="72"/>
      <c r="D267" s="69"/>
      <c r="E267" s="70"/>
    </row>
    <row r="268" spans="1:5" s="71" customFormat="1" ht="15" customHeight="1">
      <c r="A268" s="69"/>
      <c r="C268" s="73"/>
      <c r="D268" s="69"/>
      <c r="E268" s="70"/>
    </row>
    <row r="269" spans="1:5" s="71" customFormat="1" ht="15" customHeight="1">
      <c r="A269" s="69"/>
      <c r="C269" s="72"/>
      <c r="D269" s="69"/>
      <c r="E269" s="70"/>
    </row>
    <row r="270" spans="1:5" s="71" customFormat="1" ht="15" customHeight="1">
      <c r="A270" s="69"/>
      <c r="C270" s="72"/>
      <c r="D270" s="69"/>
      <c r="E270" s="70"/>
    </row>
    <row r="271" spans="1:5" s="71" customFormat="1" ht="15" customHeight="1">
      <c r="A271" s="69"/>
      <c r="C271" s="72"/>
      <c r="D271" s="69"/>
      <c r="E271" s="70"/>
    </row>
    <row r="272" spans="1:5" s="71" customFormat="1" ht="15" customHeight="1">
      <c r="A272" s="69"/>
      <c r="C272" s="72"/>
      <c r="D272" s="69"/>
      <c r="E272" s="70"/>
    </row>
    <row r="273" spans="1:5" s="71" customFormat="1" ht="15" customHeight="1">
      <c r="A273" s="69"/>
      <c r="C273" s="72"/>
      <c r="D273" s="69"/>
      <c r="E273" s="70"/>
    </row>
    <row r="274" spans="1:5" s="71" customFormat="1" ht="15" customHeight="1">
      <c r="A274" s="69"/>
      <c r="C274" s="72"/>
      <c r="D274" s="69"/>
      <c r="E274" s="70"/>
    </row>
    <row r="275" spans="1:5" s="71" customFormat="1" ht="15" customHeight="1">
      <c r="A275" s="69"/>
      <c r="C275" s="72"/>
      <c r="D275" s="69"/>
      <c r="E275" s="70"/>
    </row>
    <row r="276" spans="1:5" s="71" customFormat="1" ht="15" customHeight="1">
      <c r="A276" s="69"/>
      <c r="C276" s="72"/>
      <c r="D276" s="69"/>
      <c r="E276" s="70"/>
    </row>
    <row r="277" spans="1:5" s="71" customFormat="1" ht="15" customHeight="1">
      <c r="A277" s="69"/>
      <c r="C277" s="72"/>
      <c r="D277" s="69"/>
      <c r="E277" s="70"/>
    </row>
    <row r="278" spans="1:5" s="71" customFormat="1" ht="15" customHeight="1">
      <c r="A278" s="69"/>
      <c r="C278" s="72"/>
      <c r="D278" s="69"/>
      <c r="E278" s="70"/>
    </row>
    <row r="279" spans="1:5" s="71" customFormat="1" ht="15" customHeight="1">
      <c r="A279" s="69"/>
      <c r="C279" s="72"/>
      <c r="D279" s="69"/>
      <c r="E279" s="70"/>
    </row>
    <row r="280" spans="1:5" s="71" customFormat="1" ht="15" customHeight="1">
      <c r="A280" s="69"/>
      <c r="C280" s="74"/>
      <c r="D280" s="69"/>
      <c r="E280" s="70"/>
    </row>
    <row r="281" spans="1:5" s="71" customFormat="1" ht="15" customHeight="1">
      <c r="A281" s="69"/>
      <c r="C281" s="74"/>
      <c r="D281" s="69"/>
      <c r="E281" s="70"/>
    </row>
    <row r="282" spans="1:5" s="71" customFormat="1" ht="15" customHeight="1">
      <c r="A282" s="69"/>
      <c r="C282" s="74"/>
      <c r="D282" s="69"/>
      <c r="E282" s="70"/>
    </row>
    <row r="283" spans="1:5" s="71" customFormat="1" ht="15" customHeight="1">
      <c r="A283" s="69"/>
      <c r="C283" s="72"/>
      <c r="D283" s="69"/>
      <c r="E283" s="70"/>
    </row>
    <row r="284" spans="1:5" s="71" customFormat="1" ht="15" customHeight="1">
      <c r="A284" s="69"/>
      <c r="C284" s="74"/>
      <c r="D284" s="69"/>
      <c r="E284" s="70"/>
    </row>
    <row r="285" spans="1:5" s="71" customFormat="1" ht="15" customHeight="1">
      <c r="A285" s="69"/>
      <c r="C285" s="74"/>
      <c r="D285" s="69"/>
      <c r="E285" s="70"/>
    </row>
    <row r="286" spans="1:5" s="71" customFormat="1" ht="15" customHeight="1">
      <c r="A286" s="69"/>
      <c r="C286" s="74"/>
      <c r="D286" s="69"/>
      <c r="E286" s="70"/>
    </row>
    <row r="287" spans="1:5" s="71" customFormat="1" ht="15" customHeight="1">
      <c r="A287" s="69"/>
      <c r="C287" s="74"/>
      <c r="D287" s="69"/>
      <c r="E287" s="70"/>
    </row>
    <row r="288" spans="1:5" s="71" customFormat="1" ht="15" customHeight="1">
      <c r="A288" s="69"/>
      <c r="C288" s="72"/>
      <c r="D288" s="69"/>
      <c r="E288" s="70"/>
    </row>
    <row r="289" spans="1:5" s="71" customFormat="1" ht="15" customHeight="1">
      <c r="A289" s="69"/>
      <c r="C289" s="74"/>
      <c r="D289" s="69"/>
      <c r="E289" s="70"/>
    </row>
    <row r="290" spans="1:5" s="71" customFormat="1" ht="15" customHeight="1">
      <c r="A290" s="69"/>
      <c r="C290" s="74"/>
      <c r="D290" s="69"/>
      <c r="E290" s="70"/>
    </row>
    <row r="291" spans="1:5" s="71" customFormat="1" ht="15" customHeight="1">
      <c r="A291" s="69"/>
      <c r="C291" s="74"/>
      <c r="D291" s="69"/>
      <c r="E291" s="70"/>
    </row>
    <row r="292" spans="1:5" s="71" customFormat="1" ht="15" customHeight="1">
      <c r="A292" s="69"/>
      <c r="C292" s="74"/>
      <c r="D292" s="69"/>
      <c r="E292" s="70"/>
    </row>
    <row r="293" spans="1:5" s="71" customFormat="1" ht="15" customHeight="1">
      <c r="A293" s="69"/>
      <c r="C293" s="74"/>
      <c r="D293" s="69"/>
      <c r="E293" s="70"/>
    </row>
    <row r="294" spans="1:5" s="71" customFormat="1" ht="15" customHeight="1">
      <c r="A294" s="69"/>
      <c r="C294" s="74"/>
      <c r="D294" s="69"/>
      <c r="E294" s="70"/>
    </row>
    <row r="295" spans="1:5" s="71" customFormat="1" ht="15" customHeight="1">
      <c r="A295" s="69"/>
      <c r="C295" s="74"/>
      <c r="D295" s="69"/>
      <c r="E295" s="70"/>
    </row>
    <row r="296" spans="1:5" s="71" customFormat="1" ht="15" customHeight="1">
      <c r="A296" s="69"/>
      <c r="C296" s="74"/>
      <c r="D296" s="69"/>
      <c r="E296" s="70"/>
    </row>
    <row r="297" spans="1:5" s="71" customFormat="1" ht="15" customHeight="1">
      <c r="A297" s="69"/>
      <c r="C297" s="74"/>
      <c r="D297" s="69"/>
      <c r="E297" s="70"/>
    </row>
    <row r="298" spans="1:5" s="71" customFormat="1" ht="15" customHeight="1">
      <c r="A298" s="69"/>
      <c r="C298" s="74"/>
      <c r="D298" s="69"/>
      <c r="E298" s="70"/>
    </row>
    <row r="299" spans="1:5" s="71" customFormat="1" ht="15" customHeight="1">
      <c r="A299" s="69"/>
      <c r="C299" s="74"/>
      <c r="D299" s="69"/>
      <c r="E299" s="70"/>
    </row>
    <row r="300" spans="1:5" s="71" customFormat="1" ht="15" customHeight="1">
      <c r="A300" s="69"/>
      <c r="C300" s="74"/>
      <c r="D300" s="69"/>
      <c r="E300" s="70"/>
    </row>
    <row r="301" spans="1:5" s="71" customFormat="1" ht="15" customHeight="1">
      <c r="A301" s="69"/>
      <c r="C301" s="74"/>
      <c r="D301" s="69"/>
      <c r="E301" s="70"/>
    </row>
    <row r="302" spans="1:5" s="71" customFormat="1" ht="15" customHeight="1">
      <c r="A302" s="69"/>
      <c r="C302" s="74"/>
      <c r="D302" s="69"/>
      <c r="E302" s="70"/>
    </row>
    <row r="303" spans="1:5" s="71" customFormat="1" ht="15" customHeight="1">
      <c r="A303" s="69"/>
      <c r="C303" s="74"/>
      <c r="D303" s="69"/>
      <c r="E303" s="70"/>
    </row>
    <row r="304" spans="1:5" s="71" customFormat="1" ht="15" customHeight="1">
      <c r="A304" s="69"/>
      <c r="C304" s="74"/>
      <c r="D304" s="69"/>
      <c r="E304" s="70"/>
    </row>
    <row r="305" spans="1:5" s="71" customFormat="1" ht="14.25">
      <c r="A305" s="69"/>
      <c r="C305" s="74"/>
      <c r="D305" s="69"/>
      <c r="E305" s="70"/>
    </row>
    <row r="306" spans="1:5" s="71" customFormat="1" ht="15" customHeight="1">
      <c r="A306" s="69"/>
      <c r="C306" s="74"/>
      <c r="D306" s="69"/>
      <c r="E306" s="70"/>
    </row>
    <row r="307" spans="1:5" s="71" customFormat="1" ht="15" customHeight="1">
      <c r="A307" s="69"/>
      <c r="C307" s="74"/>
      <c r="D307" s="69"/>
      <c r="E307" s="70"/>
    </row>
    <row r="308" spans="1:5" s="71" customFormat="1" ht="15" customHeight="1">
      <c r="A308" s="69"/>
      <c r="C308" s="74"/>
      <c r="D308" s="69"/>
      <c r="E308" s="70"/>
    </row>
    <row r="309" spans="1:5" s="71" customFormat="1" ht="15" customHeight="1">
      <c r="A309" s="69"/>
      <c r="C309" s="74"/>
      <c r="D309" s="69"/>
      <c r="E309" s="70"/>
    </row>
    <row r="310" spans="1:5" s="71" customFormat="1" ht="15" customHeight="1">
      <c r="A310" s="69"/>
      <c r="C310" s="74"/>
      <c r="D310" s="69"/>
      <c r="E310" s="70"/>
    </row>
    <row r="311" spans="1:5" s="71" customFormat="1" ht="15" customHeight="1">
      <c r="A311" s="69"/>
      <c r="C311" s="74"/>
      <c r="D311" s="69"/>
      <c r="E311" s="70"/>
    </row>
    <row r="312" spans="1:5" s="71" customFormat="1" ht="15" customHeight="1">
      <c r="A312" s="69"/>
      <c r="C312" s="74"/>
      <c r="D312" s="69"/>
      <c r="E312" s="70"/>
    </row>
    <row r="313" spans="1:5" s="71" customFormat="1" ht="15" customHeight="1">
      <c r="A313" s="69"/>
      <c r="C313" s="74"/>
      <c r="D313" s="69"/>
      <c r="E313" s="70"/>
    </row>
    <row r="314" spans="1:5" s="71" customFormat="1" ht="15" customHeight="1">
      <c r="A314" s="69"/>
      <c r="C314" s="74"/>
      <c r="D314" s="69"/>
      <c r="E314" s="70"/>
    </row>
    <row r="315" spans="1:5" s="71" customFormat="1" ht="15" customHeight="1">
      <c r="A315" s="69"/>
      <c r="C315" s="74"/>
      <c r="D315" s="69"/>
      <c r="E315" s="70"/>
    </row>
    <row r="316" spans="1:5" s="71" customFormat="1" ht="15" customHeight="1">
      <c r="A316" s="69"/>
      <c r="C316" s="74"/>
      <c r="D316" s="69"/>
      <c r="E316" s="70"/>
    </row>
    <row r="317" spans="1:5" s="71" customFormat="1" ht="15" customHeight="1">
      <c r="A317" s="69"/>
      <c r="C317" s="74"/>
      <c r="D317" s="69"/>
      <c r="E317" s="70"/>
    </row>
    <row r="318" spans="1:5" s="71" customFormat="1" ht="15" customHeight="1">
      <c r="A318" s="69"/>
      <c r="C318" s="74"/>
      <c r="D318" s="69"/>
      <c r="E318" s="70"/>
    </row>
    <row r="319" spans="1:5" s="71" customFormat="1" ht="15" customHeight="1">
      <c r="A319" s="69"/>
      <c r="C319" s="74"/>
      <c r="D319" s="69"/>
      <c r="E319" s="70"/>
    </row>
    <row r="320" spans="1:5" s="71" customFormat="1" ht="15" customHeight="1">
      <c r="A320" s="69"/>
      <c r="C320" s="74"/>
      <c r="D320" s="69"/>
      <c r="E320" s="70"/>
    </row>
    <row r="321" spans="1:5" s="71" customFormat="1" ht="15" customHeight="1">
      <c r="A321" s="69"/>
      <c r="C321" s="66"/>
      <c r="D321" s="69"/>
      <c r="E321" s="70"/>
    </row>
    <row r="322" spans="1:5" s="71" customFormat="1" ht="15" customHeight="1">
      <c r="A322" s="69"/>
      <c r="C322" s="72"/>
      <c r="D322" s="69"/>
      <c r="E322" s="70"/>
    </row>
    <row r="323" spans="1:5" s="71" customFormat="1" ht="15" customHeight="1">
      <c r="A323" s="69"/>
      <c r="C323" s="72"/>
      <c r="D323" s="69"/>
      <c r="E323" s="70"/>
    </row>
    <row r="324" spans="1:5" s="71" customFormat="1" ht="15" customHeight="1">
      <c r="A324" s="69"/>
      <c r="C324" s="72"/>
      <c r="D324" s="69"/>
      <c r="E324" s="70"/>
    </row>
    <row r="325" spans="1:5" s="71" customFormat="1" ht="15" customHeight="1">
      <c r="A325" s="69"/>
      <c r="C325" s="66"/>
      <c r="D325" s="69"/>
      <c r="E325" s="70"/>
    </row>
    <row r="326" spans="1:5" s="71" customFormat="1" ht="15" customHeight="1">
      <c r="A326" s="69"/>
      <c r="C326" s="66"/>
      <c r="D326" s="69"/>
      <c r="E326" s="70"/>
    </row>
    <row r="327" spans="1:5" s="71" customFormat="1" ht="15" customHeight="1">
      <c r="A327" s="69"/>
      <c r="C327" s="66"/>
      <c r="D327" s="69"/>
      <c r="E327" s="70"/>
    </row>
    <row r="328" spans="1:5" s="71" customFormat="1" ht="15" customHeight="1">
      <c r="A328" s="69"/>
      <c r="C328" s="66"/>
      <c r="D328" s="69"/>
      <c r="E328" s="70"/>
    </row>
    <row r="329" spans="1:5" s="71" customFormat="1" ht="15" customHeight="1">
      <c r="A329" s="69"/>
      <c r="C329" s="66"/>
      <c r="D329" s="69"/>
      <c r="E329" s="70"/>
    </row>
    <row r="330" spans="1:5" s="71" customFormat="1" ht="15" customHeight="1">
      <c r="A330" s="69"/>
      <c r="C330" s="66"/>
      <c r="D330" s="69"/>
      <c r="E330" s="70"/>
    </row>
    <row r="331" spans="1:5" s="71" customFormat="1" ht="15" customHeight="1">
      <c r="A331" s="69"/>
      <c r="C331" s="66"/>
      <c r="D331" s="69"/>
      <c r="E331" s="70"/>
    </row>
    <row r="332" spans="1:5" s="71" customFormat="1" ht="15" customHeight="1">
      <c r="A332" s="69"/>
      <c r="C332" s="66"/>
      <c r="D332" s="69"/>
      <c r="E332" s="70"/>
    </row>
    <row r="333" spans="1:5" s="71" customFormat="1" ht="15" customHeight="1">
      <c r="A333" s="69"/>
      <c r="C333" s="66"/>
      <c r="D333" s="69"/>
      <c r="E333" s="70"/>
    </row>
    <row r="334" spans="1:5" s="71" customFormat="1" ht="15" customHeight="1">
      <c r="A334" s="69"/>
      <c r="C334" s="66"/>
      <c r="D334" s="69"/>
      <c r="E334" s="70"/>
    </row>
    <row r="335" spans="1:5" s="71" customFormat="1" ht="15" customHeight="1">
      <c r="A335" s="69"/>
      <c r="C335" s="66"/>
      <c r="D335" s="69"/>
      <c r="E335" s="70"/>
    </row>
    <row r="336" spans="1:5" s="71" customFormat="1" ht="15" customHeight="1">
      <c r="A336" s="69"/>
      <c r="C336" s="66"/>
      <c r="D336" s="69"/>
      <c r="E336" s="70"/>
    </row>
    <row r="337" spans="1:5" s="71" customFormat="1" ht="15" customHeight="1">
      <c r="A337" s="69"/>
      <c r="C337" s="66"/>
      <c r="D337" s="69"/>
      <c r="E337" s="70"/>
    </row>
    <row r="338" spans="1:5" s="71" customFormat="1" ht="15" customHeight="1">
      <c r="A338" s="69"/>
      <c r="C338" s="66"/>
      <c r="D338" s="69"/>
      <c r="E338" s="70"/>
    </row>
    <row r="339" spans="1:5" s="71" customFormat="1" ht="15" customHeight="1">
      <c r="A339" s="69"/>
      <c r="C339" s="66"/>
      <c r="D339" s="69"/>
      <c r="E339" s="70"/>
    </row>
    <row r="340" spans="1:5" s="71" customFormat="1" ht="15" customHeight="1">
      <c r="A340" s="69"/>
      <c r="C340" s="66"/>
      <c r="D340" s="69"/>
      <c r="E340" s="70"/>
    </row>
    <row r="341" spans="1:5" s="71" customFormat="1" ht="15" customHeight="1">
      <c r="A341" s="69"/>
      <c r="C341" s="66"/>
      <c r="D341" s="69"/>
      <c r="E341" s="70"/>
    </row>
    <row r="342" spans="1:5" s="71" customFormat="1" ht="15" customHeight="1">
      <c r="A342" s="69"/>
      <c r="C342" s="66"/>
      <c r="D342" s="69"/>
      <c r="E342" s="70"/>
    </row>
    <row r="343" spans="1:5" s="71" customFormat="1" ht="15" customHeight="1">
      <c r="A343" s="69"/>
      <c r="C343" s="66"/>
      <c r="D343" s="69"/>
      <c r="E343" s="70"/>
    </row>
    <row r="344" spans="1:5" s="71" customFormat="1" ht="15" customHeight="1">
      <c r="A344" s="69"/>
      <c r="C344" s="66"/>
      <c r="D344" s="69"/>
      <c r="E344" s="70"/>
    </row>
    <row r="345" spans="1:5" s="71" customFormat="1" ht="15" customHeight="1">
      <c r="A345" s="69"/>
      <c r="C345" s="66"/>
      <c r="D345" s="69"/>
      <c r="E345" s="70"/>
    </row>
    <row r="346" spans="1:5" s="71" customFormat="1" ht="15" customHeight="1">
      <c r="A346" s="69"/>
      <c r="C346" s="66"/>
      <c r="D346" s="69"/>
      <c r="E346" s="70"/>
    </row>
    <row r="347" spans="1:5" s="71" customFormat="1" ht="15" customHeight="1">
      <c r="A347" s="69"/>
      <c r="C347" s="66"/>
      <c r="D347" s="69"/>
      <c r="E347" s="70"/>
    </row>
    <row r="348" spans="1:5" s="71" customFormat="1" ht="15" customHeight="1">
      <c r="A348" s="69"/>
      <c r="C348" s="66"/>
      <c r="D348" s="69"/>
      <c r="E348" s="70"/>
    </row>
    <row r="349" spans="1:5" s="71" customFormat="1" ht="15" customHeight="1">
      <c r="A349" s="69"/>
      <c r="C349" s="66"/>
      <c r="D349" s="69"/>
      <c r="E349" s="70"/>
    </row>
    <row r="350" spans="1:5" s="71" customFormat="1" ht="15" customHeight="1">
      <c r="A350" s="69"/>
      <c r="C350" s="66"/>
      <c r="D350" s="69"/>
      <c r="E350" s="70"/>
    </row>
    <row r="351" spans="1:5" s="71" customFormat="1" ht="15" customHeight="1">
      <c r="A351" s="69"/>
      <c r="C351" s="66"/>
      <c r="D351" s="69"/>
      <c r="E351" s="70"/>
    </row>
    <row r="352" spans="1:5" s="71" customFormat="1" ht="15" customHeight="1">
      <c r="A352" s="69"/>
      <c r="C352" s="66"/>
      <c r="D352" s="69"/>
      <c r="E352" s="70"/>
    </row>
    <row r="353" spans="1:5" s="71" customFormat="1" ht="15" customHeight="1">
      <c r="A353" s="69"/>
      <c r="C353" s="66"/>
      <c r="D353" s="69"/>
      <c r="E353" s="70"/>
    </row>
    <row r="354" spans="1:5" s="71" customFormat="1" ht="15" customHeight="1">
      <c r="A354" s="69"/>
      <c r="C354" s="66"/>
      <c r="D354" s="69"/>
      <c r="E354" s="70"/>
    </row>
    <row r="355" spans="1:5" s="71" customFormat="1" ht="15" customHeight="1">
      <c r="A355" s="69"/>
      <c r="C355" s="66"/>
      <c r="D355" s="69"/>
      <c r="E355" s="70"/>
    </row>
    <row r="356" spans="1:5" s="71" customFormat="1" ht="15" customHeight="1">
      <c r="A356" s="69"/>
      <c r="C356" s="66"/>
      <c r="D356" s="69"/>
      <c r="E356" s="70"/>
    </row>
    <row r="357" spans="1:5" s="71" customFormat="1" ht="15" customHeight="1">
      <c r="A357" s="69"/>
      <c r="C357" s="66"/>
      <c r="D357" s="69"/>
      <c r="E357" s="70"/>
    </row>
    <row r="358" spans="1:5" s="71" customFormat="1" ht="15" customHeight="1">
      <c r="A358" s="69"/>
      <c r="C358" s="66"/>
      <c r="D358" s="69"/>
      <c r="E358" s="70"/>
    </row>
    <row r="359" spans="1:5" s="71" customFormat="1" ht="15" customHeight="1">
      <c r="A359" s="69"/>
      <c r="C359" s="66"/>
      <c r="D359" s="69"/>
      <c r="E359" s="70"/>
    </row>
    <row r="360" spans="1:5" s="71" customFormat="1" ht="15" customHeight="1">
      <c r="A360" s="69"/>
      <c r="C360" s="66"/>
      <c r="D360" s="69"/>
      <c r="E360" s="70"/>
    </row>
    <row r="361" spans="1:5" s="71" customFormat="1" ht="14.25">
      <c r="A361" s="69"/>
      <c r="C361" s="66"/>
      <c r="D361" s="69"/>
      <c r="E361" s="70"/>
    </row>
    <row r="362" spans="1:5" s="71" customFormat="1" ht="15" customHeight="1">
      <c r="A362" s="69"/>
      <c r="C362" s="66"/>
      <c r="D362" s="69"/>
      <c r="E362" s="70"/>
    </row>
    <row r="363" spans="1:5" s="71" customFormat="1" ht="15" customHeight="1">
      <c r="A363" s="69"/>
      <c r="C363" s="66"/>
      <c r="D363" s="69"/>
      <c r="E363" s="70"/>
    </row>
    <row r="364" spans="1:5" s="71" customFormat="1" ht="15" customHeight="1">
      <c r="A364" s="69"/>
      <c r="C364" s="66"/>
      <c r="D364" s="69"/>
      <c r="E364" s="70"/>
    </row>
    <row r="365" spans="1:5" s="71" customFormat="1" ht="15" customHeight="1">
      <c r="A365" s="69"/>
      <c r="C365" s="66"/>
      <c r="D365" s="69"/>
      <c r="E365" s="70"/>
    </row>
    <row r="366" spans="1:5" s="71" customFormat="1" ht="15" customHeight="1">
      <c r="A366" s="69"/>
      <c r="C366" s="66"/>
      <c r="D366" s="69"/>
      <c r="E366" s="70"/>
    </row>
    <row r="367" spans="1:5" s="71" customFormat="1" ht="15" customHeight="1">
      <c r="A367" s="69"/>
      <c r="C367" s="66"/>
      <c r="D367" s="69"/>
      <c r="E367" s="70"/>
    </row>
    <row r="368" spans="1:5" s="71" customFormat="1" ht="15" customHeight="1">
      <c r="A368" s="69"/>
      <c r="C368" s="66"/>
      <c r="D368" s="69"/>
      <c r="E368" s="70"/>
    </row>
    <row r="369" spans="1:5" s="71" customFormat="1" ht="15" customHeight="1">
      <c r="A369" s="69"/>
      <c r="C369" s="66"/>
      <c r="D369" s="69"/>
      <c r="E369" s="70"/>
    </row>
    <row r="370" spans="1:5" s="71" customFormat="1" ht="15" customHeight="1">
      <c r="A370" s="69"/>
      <c r="C370" s="66"/>
      <c r="D370" s="69"/>
      <c r="E370" s="70"/>
    </row>
    <row r="371" spans="1:5" s="71" customFormat="1" ht="15" customHeight="1">
      <c r="A371" s="69"/>
      <c r="C371" s="72"/>
      <c r="D371" s="69"/>
      <c r="E371" s="70"/>
    </row>
    <row r="372" spans="1:5" s="71" customFormat="1" ht="15" customHeight="1">
      <c r="A372" s="69"/>
      <c r="C372" s="66"/>
      <c r="D372" s="69"/>
      <c r="E372" s="70"/>
    </row>
    <row r="373" spans="1:5" s="71" customFormat="1" ht="15" customHeight="1">
      <c r="A373" s="69"/>
      <c r="C373" s="66"/>
      <c r="D373" s="69"/>
      <c r="E373" s="70"/>
    </row>
    <row r="374" spans="1:5" s="71" customFormat="1" ht="14.25">
      <c r="A374" s="69"/>
      <c r="C374" s="66"/>
      <c r="D374" s="69"/>
      <c r="E374" s="70"/>
    </row>
    <row r="375" spans="1:5" s="71" customFormat="1" ht="15" customHeight="1">
      <c r="A375" s="69"/>
      <c r="C375" s="66"/>
      <c r="D375" s="69"/>
      <c r="E375" s="70"/>
    </row>
    <row r="376" spans="1:5" s="71" customFormat="1" ht="15" customHeight="1">
      <c r="A376" s="69"/>
      <c r="C376" s="66"/>
      <c r="D376" s="69"/>
      <c r="E376" s="70"/>
    </row>
    <row r="377" spans="1:5" s="71" customFormat="1" ht="15" customHeight="1">
      <c r="A377" s="69"/>
      <c r="C377" s="66"/>
      <c r="D377" s="69"/>
      <c r="E377" s="70"/>
    </row>
    <row r="378" spans="1:5" s="71" customFormat="1" ht="15" customHeight="1">
      <c r="A378" s="69"/>
      <c r="C378" s="66"/>
      <c r="D378" s="69"/>
      <c r="E378" s="70"/>
    </row>
    <row r="379" spans="1:5" s="71" customFormat="1" ht="15" customHeight="1">
      <c r="A379" s="69"/>
      <c r="C379" s="66"/>
      <c r="D379" s="69"/>
      <c r="E379" s="70"/>
    </row>
    <row r="380" spans="1:5" s="71" customFormat="1" ht="15" customHeight="1">
      <c r="A380" s="69"/>
      <c r="C380" s="66"/>
      <c r="D380" s="69"/>
      <c r="E380" s="70"/>
    </row>
    <row r="381" spans="1:5" s="71" customFormat="1" ht="15" customHeight="1">
      <c r="A381" s="69"/>
      <c r="C381" s="66"/>
      <c r="D381" s="69"/>
      <c r="E381" s="70"/>
    </row>
    <row r="382" spans="1:5" s="71" customFormat="1" ht="15" customHeight="1">
      <c r="A382" s="69"/>
      <c r="C382" s="66"/>
      <c r="D382" s="69"/>
      <c r="E382" s="70"/>
    </row>
    <row r="383" spans="1:5" s="71" customFormat="1" ht="15" customHeight="1">
      <c r="A383" s="69"/>
      <c r="C383" s="66"/>
      <c r="D383" s="69"/>
      <c r="E383" s="70"/>
    </row>
    <row r="384" spans="1:5" s="71" customFormat="1" ht="15" customHeight="1">
      <c r="A384" s="69"/>
      <c r="C384" s="66"/>
      <c r="D384" s="69"/>
      <c r="E384" s="70"/>
    </row>
    <row r="385" spans="1:5" s="71" customFormat="1" ht="15" customHeight="1">
      <c r="A385" s="69"/>
      <c r="C385" s="66"/>
      <c r="D385" s="69"/>
      <c r="E385" s="70"/>
    </row>
    <row r="386" spans="1:5" s="71" customFormat="1" ht="15" customHeight="1">
      <c r="A386" s="69"/>
      <c r="C386" s="66"/>
      <c r="D386" s="69"/>
      <c r="E386" s="70"/>
    </row>
    <row r="387" spans="1:5" s="71" customFormat="1" ht="15" customHeight="1">
      <c r="A387" s="69"/>
      <c r="C387" s="66"/>
      <c r="D387" s="69"/>
      <c r="E387" s="70"/>
    </row>
    <row r="388" spans="1:5" s="71" customFormat="1" ht="14.25">
      <c r="A388" s="69"/>
      <c r="C388" s="66"/>
      <c r="D388" s="69"/>
      <c r="E388" s="70"/>
    </row>
    <row r="389" spans="1:5" s="71" customFormat="1" ht="15" customHeight="1">
      <c r="A389" s="69"/>
      <c r="C389" s="66"/>
      <c r="D389" s="69"/>
      <c r="E389" s="70"/>
    </row>
    <row r="390" spans="1:5" s="71" customFormat="1" ht="15" customHeight="1">
      <c r="A390" s="69"/>
      <c r="C390" s="66"/>
      <c r="D390" s="69"/>
      <c r="E390" s="70"/>
    </row>
    <row r="391" spans="1:5" s="71" customFormat="1" ht="15" customHeight="1">
      <c r="A391" s="69"/>
      <c r="C391" s="66"/>
      <c r="D391" s="69"/>
      <c r="E391" s="70"/>
    </row>
    <row r="392" spans="1:5" s="71" customFormat="1" ht="15" customHeight="1">
      <c r="A392" s="69"/>
      <c r="C392" s="66"/>
      <c r="D392" s="69"/>
      <c r="E392" s="70"/>
    </row>
    <row r="393" spans="1:5" s="71" customFormat="1" ht="15" customHeight="1">
      <c r="A393" s="69"/>
      <c r="C393" s="66"/>
      <c r="D393" s="69"/>
      <c r="E393" s="70"/>
    </row>
    <row r="394" spans="1:5" s="71" customFormat="1" ht="15" customHeight="1">
      <c r="A394" s="69"/>
      <c r="C394" s="66"/>
      <c r="D394" s="69"/>
      <c r="E394" s="70"/>
    </row>
    <row r="395" spans="1:5" s="71" customFormat="1" ht="15" customHeight="1">
      <c r="A395" s="69"/>
      <c r="C395" s="66"/>
      <c r="D395" s="69"/>
      <c r="E395" s="70"/>
    </row>
    <row r="396" spans="1:5" s="71" customFormat="1" ht="15" customHeight="1">
      <c r="A396" s="69"/>
      <c r="C396" s="66"/>
      <c r="D396" s="69"/>
      <c r="E396" s="70"/>
    </row>
    <row r="397" spans="1:5" s="71" customFormat="1" ht="15" customHeight="1">
      <c r="A397" s="69"/>
      <c r="C397" s="66"/>
      <c r="D397" s="69"/>
      <c r="E397" s="70"/>
    </row>
    <row r="398" spans="1:5" s="71" customFormat="1" ht="15" customHeight="1">
      <c r="A398" s="69"/>
      <c r="C398" s="66"/>
      <c r="D398" s="69"/>
      <c r="E398" s="70"/>
    </row>
    <row r="399" spans="1:5" s="71" customFormat="1" ht="15" customHeight="1">
      <c r="A399" s="69"/>
      <c r="C399" s="66"/>
      <c r="D399" s="69"/>
      <c r="E399" s="70"/>
    </row>
    <row r="400" spans="1:5" s="71" customFormat="1" ht="15" customHeight="1">
      <c r="A400" s="69"/>
      <c r="C400" s="66"/>
      <c r="D400" s="69"/>
      <c r="E400" s="70"/>
    </row>
    <row r="401" spans="1:5" s="71" customFormat="1" ht="15" customHeight="1">
      <c r="A401" s="69"/>
      <c r="C401" s="66"/>
      <c r="D401" s="69"/>
      <c r="E401" s="70"/>
    </row>
    <row r="402" spans="1:5" s="71" customFormat="1" ht="15" customHeight="1">
      <c r="A402" s="69"/>
      <c r="C402" s="66"/>
      <c r="D402" s="69"/>
      <c r="E402" s="70"/>
    </row>
    <row r="403" spans="1:5" s="71" customFormat="1" ht="15" customHeight="1">
      <c r="A403" s="69"/>
      <c r="C403" s="66"/>
      <c r="D403" s="69"/>
      <c r="E403" s="70"/>
    </row>
    <row r="404" spans="1:5" s="71" customFormat="1" ht="15" customHeight="1">
      <c r="A404" s="69"/>
      <c r="C404" s="66"/>
      <c r="D404" s="69"/>
      <c r="E404" s="70"/>
    </row>
    <row r="405" spans="1:5" s="71" customFormat="1" ht="15" customHeight="1">
      <c r="A405" s="69"/>
      <c r="C405" s="66"/>
      <c r="D405" s="69"/>
      <c r="E405" s="70"/>
    </row>
    <row r="406" spans="1:5" s="71" customFormat="1" ht="15" customHeight="1">
      <c r="A406" s="69"/>
      <c r="C406" s="66"/>
      <c r="D406" s="69"/>
      <c r="E406" s="70"/>
    </row>
    <row r="407" spans="1:5" s="71" customFormat="1" ht="15" customHeight="1">
      <c r="A407" s="69"/>
      <c r="C407" s="66"/>
      <c r="D407" s="69"/>
      <c r="E407" s="70"/>
    </row>
    <row r="408" spans="1:5" s="71" customFormat="1" ht="15" customHeight="1">
      <c r="A408" s="69"/>
      <c r="C408" s="66"/>
      <c r="D408" s="69"/>
      <c r="E408" s="70"/>
    </row>
    <row r="409" spans="1:5" s="71" customFormat="1" ht="15" customHeight="1">
      <c r="A409" s="69"/>
      <c r="C409" s="66"/>
      <c r="D409" s="69"/>
      <c r="E409" s="70"/>
    </row>
    <row r="410" spans="1:5" s="71" customFormat="1" ht="15" customHeight="1">
      <c r="A410" s="69"/>
      <c r="C410" s="66"/>
      <c r="D410" s="69"/>
      <c r="E410" s="70"/>
    </row>
    <row r="411" spans="1:5" s="71" customFormat="1" ht="15" customHeight="1">
      <c r="A411" s="69"/>
      <c r="C411" s="66"/>
      <c r="D411" s="69"/>
      <c r="E411" s="70"/>
    </row>
    <row r="412" spans="1:5" s="71" customFormat="1" ht="15" customHeight="1">
      <c r="A412" s="69"/>
      <c r="C412" s="66"/>
      <c r="D412" s="69"/>
      <c r="E412" s="70"/>
    </row>
    <row r="413" spans="1:5" s="71" customFormat="1" ht="15" customHeight="1">
      <c r="A413" s="69"/>
      <c r="C413" s="66"/>
      <c r="D413" s="69"/>
      <c r="E413" s="70"/>
    </row>
    <row r="414" spans="1:5" s="71" customFormat="1" ht="15" customHeight="1">
      <c r="A414" s="69"/>
      <c r="C414" s="66"/>
      <c r="D414" s="69"/>
      <c r="E414" s="70"/>
    </row>
    <row r="415" spans="1:5" s="71" customFormat="1" ht="15" customHeight="1">
      <c r="A415" s="69"/>
      <c r="C415" s="66"/>
      <c r="D415" s="69"/>
      <c r="E415" s="70"/>
    </row>
    <row r="416" spans="1:5" s="71" customFormat="1" ht="15" customHeight="1">
      <c r="A416" s="69"/>
      <c r="C416" s="66"/>
      <c r="D416" s="69"/>
      <c r="E416" s="70"/>
    </row>
    <row r="417" spans="1:5" s="71" customFormat="1" ht="15" customHeight="1">
      <c r="A417" s="69"/>
      <c r="C417" s="66"/>
      <c r="D417" s="69"/>
      <c r="E417" s="70"/>
    </row>
    <row r="418" spans="1:5" s="71" customFormat="1" ht="15" customHeight="1">
      <c r="A418" s="69"/>
      <c r="C418" s="66"/>
      <c r="D418" s="69"/>
      <c r="E418" s="70"/>
    </row>
    <row r="419" spans="1:5" s="71" customFormat="1" ht="15" customHeight="1">
      <c r="A419" s="69"/>
      <c r="C419" s="66"/>
      <c r="D419" s="69"/>
      <c r="E419" s="70"/>
    </row>
    <row r="420" spans="1:5" s="71" customFormat="1" ht="15" customHeight="1">
      <c r="A420" s="69"/>
      <c r="C420" s="66"/>
      <c r="D420" s="69"/>
      <c r="E420" s="70"/>
    </row>
    <row r="421" spans="1:5" s="71" customFormat="1" ht="15" customHeight="1">
      <c r="A421" s="69"/>
      <c r="C421" s="66"/>
      <c r="D421" s="69"/>
      <c r="E421" s="70"/>
    </row>
    <row r="422" spans="1:5" s="71" customFormat="1" ht="15" customHeight="1">
      <c r="A422" s="69"/>
      <c r="C422" s="66"/>
      <c r="D422" s="69"/>
      <c r="E422" s="70"/>
    </row>
    <row r="423" spans="1:5" s="71" customFormat="1" ht="15" customHeight="1">
      <c r="A423" s="69"/>
      <c r="C423" s="66"/>
      <c r="D423" s="69"/>
      <c r="E423" s="70"/>
    </row>
    <row r="424" spans="1:5" s="71" customFormat="1" ht="15" customHeight="1">
      <c r="A424" s="69"/>
      <c r="C424" s="66"/>
      <c r="D424" s="69"/>
      <c r="E424" s="70"/>
    </row>
    <row r="425" spans="1:5" s="71" customFormat="1" ht="15" customHeight="1">
      <c r="A425" s="69"/>
      <c r="C425" s="66"/>
      <c r="D425" s="69"/>
      <c r="E425" s="70"/>
    </row>
    <row r="426" spans="1:5" s="71" customFormat="1" ht="15" customHeight="1">
      <c r="A426" s="69"/>
      <c r="C426" s="66"/>
      <c r="D426" s="69"/>
      <c r="E426" s="70"/>
    </row>
    <row r="427" spans="1:5" s="71" customFormat="1" ht="15" customHeight="1">
      <c r="A427" s="69"/>
      <c r="C427" s="68"/>
      <c r="D427" s="69"/>
      <c r="E427" s="75"/>
    </row>
    <row r="428" spans="1:5" s="71" customFormat="1" ht="15" customHeight="1">
      <c r="A428" s="69"/>
      <c r="C428" s="76"/>
      <c r="D428" s="77"/>
      <c r="E428" s="78"/>
    </row>
    <row r="429" spans="1:5" s="71" customFormat="1" ht="15" customHeight="1">
      <c r="A429" s="69"/>
      <c r="C429" s="66"/>
      <c r="D429" s="76"/>
      <c r="E429" s="79"/>
    </row>
    <row r="430" spans="1:5" s="71" customFormat="1" ht="15" customHeight="1">
      <c r="A430" s="69"/>
      <c r="C430" s="66"/>
      <c r="D430" s="80"/>
      <c r="E430" s="70"/>
    </row>
    <row r="431" spans="1:5" s="71" customFormat="1" ht="15" customHeight="1">
      <c r="A431" s="69"/>
      <c r="C431" s="81"/>
      <c r="D431" s="69"/>
      <c r="E431" s="70"/>
    </row>
    <row r="432" spans="1:5" s="71" customFormat="1" ht="15" customHeight="1">
      <c r="A432" s="77"/>
      <c r="C432" s="66"/>
      <c r="D432" s="69"/>
      <c r="E432" s="70"/>
    </row>
    <row r="433" spans="1:5" s="71" customFormat="1" ht="15" customHeight="1">
      <c r="A433" s="76"/>
      <c r="C433" s="66"/>
      <c r="D433" s="69"/>
      <c r="E433" s="70"/>
    </row>
    <row r="434" spans="1:5" s="71" customFormat="1" ht="15" customHeight="1">
      <c r="A434" s="66"/>
      <c r="C434" s="66"/>
      <c r="D434" s="69"/>
      <c r="E434" s="70"/>
    </row>
    <row r="435" spans="1:5" s="71" customFormat="1" ht="15" customHeight="1">
      <c r="A435" s="69"/>
      <c r="C435" s="66"/>
      <c r="D435" s="69"/>
      <c r="E435" s="70"/>
    </row>
    <row r="436" spans="1:5" s="71" customFormat="1" ht="15" customHeight="1">
      <c r="A436" s="69"/>
      <c r="C436" s="66"/>
      <c r="D436" s="69"/>
      <c r="E436" s="70"/>
    </row>
    <row r="437" spans="1:5" s="71" customFormat="1" ht="15" customHeight="1">
      <c r="A437" s="69"/>
      <c r="C437" s="66"/>
      <c r="D437" s="69"/>
      <c r="E437" s="70"/>
    </row>
    <row r="438" spans="1:5" s="71" customFormat="1" ht="15" customHeight="1">
      <c r="A438" s="69"/>
      <c r="C438" s="81"/>
      <c r="D438" s="69"/>
      <c r="E438" s="70"/>
    </row>
    <row r="439" spans="1:5" s="71" customFormat="1" ht="15" customHeight="1">
      <c r="A439" s="69"/>
      <c r="C439" s="66"/>
      <c r="D439" s="69"/>
      <c r="E439" s="70"/>
    </row>
    <row r="440" spans="1:5" s="71" customFormat="1" ht="15" customHeight="1">
      <c r="A440" s="69"/>
      <c r="C440" s="66"/>
      <c r="D440" s="69"/>
      <c r="E440" s="70"/>
    </row>
    <row r="441" spans="1:5" s="71" customFormat="1" ht="15" customHeight="1">
      <c r="A441" s="69"/>
      <c r="C441" s="66"/>
      <c r="D441" s="69"/>
      <c r="E441" s="70"/>
    </row>
    <row r="442" spans="1:5" s="71" customFormat="1" ht="15" customHeight="1">
      <c r="A442" s="69"/>
      <c r="C442" s="66"/>
      <c r="D442" s="69"/>
      <c r="E442" s="70"/>
    </row>
    <row r="443" spans="1:5" s="71" customFormat="1" ht="15" customHeight="1">
      <c r="A443" s="69"/>
      <c r="C443" s="66"/>
      <c r="D443" s="69"/>
      <c r="E443" s="70"/>
    </row>
    <row r="444" spans="1:5" s="71" customFormat="1" ht="15" customHeight="1">
      <c r="A444" s="69"/>
      <c r="C444" s="66"/>
      <c r="D444" s="69"/>
      <c r="E444" s="70"/>
    </row>
    <row r="445" spans="1:5" s="71" customFormat="1" ht="15" customHeight="1">
      <c r="A445" s="69"/>
      <c r="C445" s="81"/>
      <c r="D445" s="69"/>
      <c r="E445" s="70"/>
    </row>
    <row r="446" spans="1:5" s="71" customFormat="1" ht="15" customHeight="1">
      <c r="A446" s="69"/>
      <c r="C446" s="66"/>
      <c r="D446" s="69"/>
      <c r="E446" s="70"/>
    </row>
    <row r="447" spans="1:5" s="71" customFormat="1" ht="15" customHeight="1">
      <c r="A447" s="69"/>
      <c r="C447" s="66"/>
      <c r="D447" s="69"/>
      <c r="E447" s="70"/>
    </row>
    <row r="448" spans="1:5" s="71" customFormat="1" ht="15" customHeight="1">
      <c r="A448" s="69"/>
      <c r="C448" s="66"/>
      <c r="D448" s="69"/>
      <c r="E448" s="70"/>
    </row>
    <row r="449" spans="1:5" s="71" customFormat="1" ht="15" customHeight="1">
      <c r="A449" s="69"/>
      <c r="C449" s="66"/>
      <c r="D449" s="69"/>
      <c r="E449" s="70"/>
    </row>
    <row r="450" spans="1:5" s="71" customFormat="1" ht="15" customHeight="1">
      <c r="A450" s="69"/>
      <c r="C450" s="66"/>
      <c r="D450" s="69"/>
      <c r="E450" s="70"/>
    </row>
    <row r="451" spans="1:5" s="71" customFormat="1" ht="15" customHeight="1">
      <c r="A451" s="69"/>
      <c r="C451" s="66"/>
      <c r="D451" s="69"/>
      <c r="E451" s="70"/>
    </row>
    <row r="452" spans="1:5" s="71" customFormat="1" ht="15" customHeight="1">
      <c r="A452" s="69"/>
      <c r="C452" s="81"/>
      <c r="D452" s="69"/>
      <c r="E452" s="70"/>
    </row>
    <row r="453" spans="1:5" s="71" customFormat="1" ht="15" customHeight="1">
      <c r="A453" s="69"/>
      <c r="C453" s="66"/>
      <c r="D453" s="69"/>
      <c r="E453" s="70"/>
    </row>
    <row r="454" spans="1:5" s="71" customFormat="1" ht="15" customHeight="1">
      <c r="A454" s="69"/>
      <c r="C454" s="66"/>
      <c r="D454" s="69"/>
      <c r="E454" s="70"/>
    </row>
    <row r="455" spans="1:5" s="71" customFormat="1" ht="15" customHeight="1">
      <c r="A455" s="69"/>
      <c r="C455" s="66"/>
      <c r="D455" s="69"/>
      <c r="E455" s="70"/>
    </row>
    <row r="456" spans="1:5" s="71" customFormat="1" ht="15" customHeight="1">
      <c r="A456" s="69"/>
      <c r="C456" s="66"/>
      <c r="D456" s="69"/>
      <c r="E456" s="70"/>
    </row>
    <row r="457" spans="1:5" s="71" customFormat="1" ht="15" customHeight="1">
      <c r="A457" s="69"/>
      <c r="C457" s="66"/>
      <c r="D457" s="69"/>
      <c r="E457" s="70"/>
    </row>
    <row r="458" spans="1:5" s="71" customFormat="1" ht="15" customHeight="1">
      <c r="A458" s="69"/>
      <c r="C458" s="66"/>
      <c r="D458" s="69"/>
      <c r="E458" s="70"/>
    </row>
    <row r="459" spans="1:5" s="71" customFormat="1" ht="15" customHeight="1">
      <c r="A459" s="69"/>
      <c r="C459" s="81"/>
      <c r="D459" s="69"/>
      <c r="E459" s="70"/>
    </row>
    <row r="460" spans="1:5" s="71" customFormat="1" ht="15" customHeight="1">
      <c r="A460" s="69"/>
      <c r="C460" s="66"/>
      <c r="D460" s="69"/>
      <c r="E460" s="70"/>
    </row>
    <row r="461" spans="1:5" s="71" customFormat="1" ht="15" customHeight="1">
      <c r="A461" s="69"/>
      <c r="C461" s="66"/>
      <c r="D461" s="69"/>
      <c r="E461" s="70"/>
    </row>
    <row r="462" spans="1:5" s="71" customFormat="1" ht="15" customHeight="1">
      <c r="A462" s="69"/>
      <c r="C462" s="66"/>
      <c r="D462" s="69"/>
      <c r="E462" s="70"/>
    </row>
    <row r="463" spans="1:5" s="71" customFormat="1" ht="15" customHeight="1">
      <c r="A463" s="69"/>
      <c r="C463" s="66"/>
      <c r="D463" s="69"/>
      <c r="E463" s="70"/>
    </row>
    <row r="464" spans="1:5" s="71" customFormat="1" ht="15" customHeight="1">
      <c r="A464" s="69"/>
      <c r="C464" s="66"/>
      <c r="D464" s="69"/>
      <c r="E464" s="70"/>
    </row>
    <row r="465" spans="1:5" s="71" customFormat="1" ht="15" customHeight="1">
      <c r="A465" s="69"/>
      <c r="C465" s="66"/>
      <c r="D465" s="69"/>
      <c r="E465" s="70"/>
    </row>
    <row r="466" spans="1:5" s="71" customFormat="1" ht="15" customHeight="1">
      <c r="A466" s="69"/>
      <c r="C466" s="81"/>
      <c r="D466" s="69"/>
      <c r="E466" s="70"/>
    </row>
    <row r="467" spans="1:5" s="71" customFormat="1" ht="15" customHeight="1">
      <c r="A467" s="69"/>
      <c r="C467" s="66"/>
      <c r="D467" s="69"/>
      <c r="E467" s="70"/>
    </row>
    <row r="468" spans="1:5" s="71" customFormat="1" ht="15" customHeight="1">
      <c r="A468" s="69"/>
      <c r="C468" s="66"/>
      <c r="D468" s="69"/>
      <c r="E468" s="70"/>
    </row>
    <row r="469" spans="1:5" s="71" customFormat="1" ht="15" customHeight="1">
      <c r="A469" s="69"/>
      <c r="C469" s="66"/>
      <c r="D469" s="69"/>
      <c r="E469" s="70"/>
    </row>
    <row r="470" spans="1:5" s="71" customFormat="1" ht="15" customHeight="1">
      <c r="A470" s="69"/>
      <c r="C470" s="66"/>
      <c r="D470" s="69"/>
      <c r="E470" s="70"/>
    </row>
    <row r="471" spans="1:5" s="71" customFormat="1" ht="15" customHeight="1">
      <c r="A471" s="69"/>
      <c r="C471" s="66"/>
      <c r="D471" s="69"/>
      <c r="E471" s="70"/>
    </row>
    <row r="472" spans="1:5" s="71" customFormat="1" ht="15" customHeight="1">
      <c r="A472" s="69"/>
      <c r="C472" s="66"/>
      <c r="D472" s="69"/>
      <c r="E472" s="70"/>
    </row>
    <row r="473" spans="1:5" s="71" customFormat="1" ht="15" customHeight="1">
      <c r="A473" s="69"/>
      <c r="C473" s="81"/>
      <c r="D473" s="69"/>
      <c r="E473" s="70"/>
    </row>
    <row r="474" spans="1:5" s="71" customFormat="1" ht="15" customHeight="1">
      <c r="A474" s="69"/>
      <c r="C474" s="66"/>
      <c r="D474" s="69"/>
      <c r="E474" s="70"/>
    </row>
    <row r="475" spans="1:5" s="71" customFormat="1" ht="15" customHeight="1">
      <c r="A475" s="69"/>
      <c r="C475" s="66"/>
      <c r="D475" s="69"/>
      <c r="E475" s="70"/>
    </row>
    <row r="476" spans="1:5" s="71" customFormat="1" ht="15" customHeight="1">
      <c r="A476" s="69"/>
      <c r="C476" s="66"/>
      <c r="D476" s="69"/>
      <c r="E476" s="70"/>
    </row>
    <row r="477" spans="1:5" s="71" customFormat="1" ht="15" customHeight="1">
      <c r="A477" s="69"/>
      <c r="C477" s="66"/>
      <c r="D477" s="69"/>
      <c r="E477" s="70"/>
    </row>
    <row r="478" spans="1:5" s="71" customFormat="1" ht="15" customHeight="1">
      <c r="A478" s="69"/>
      <c r="C478" s="66"/>
      <c r="D478" s="69"/>
      <c r="E478" s="70"/>
    </row>
    <row r="479" spans="1:5" s="71" customFormat="1" ht="15" customHeight="1">
      <c r="A479" s="69"/>
      <c r="C479" s="66"/>
      <c r="D479" s="69"/>
      <c r="E479" s="70"/>
    </row>
    <row r="480" spans="1:5" s="71" customFormat="1" ht="15" customHeight="1">
      <c r="A480" s="69"/>
      <c r="C480" s="66"/>
      <c r="D480" s="69"/>
      <c r="E480" s="70"/>
    </row>
    <row r="481" spans="1:5" s="71" customFormat="1" ht="15" customHeight="1">
      <c r="A481" s="69"/>
      <c r="C481" s="66"/>
      <c r="D481" s="69"/>
      <c r="E481" s="70"/>
    </row>
    <row r="482" spans="1:5" s="71" customFormat="1" ht="15" customHeight="1">
      <c r="A482" s="69"/>
      <c r="C482" s="66"/>
      <c r="D482" s="69"/>
      <c r="E482" s="70"/>
    </row>
    <row r="483" spans="1:5" s="71" customFormat="1" ht="15" customHeight="1">
      <c r="A483" s="69"/>
      <c r="C483" s="72"/>
      <c r="D483" s="69"/>
      <c r="E483" s="70"/>
    </row>
    <row r="484" spans="1:5" s="71" customFormat="1" ht="15" customHeight="1">
      <c r="A484" s="69"/>
      <c r="C484" s="66"/>
      <c r="D484" s="69"/>
      <c r="E484" s="70"/>
    </row>
    <row r="485" spans="1:5" s="71" customFormat="1" ht="15" customHeight="1">
      <c r="A485" s="69"/>
      <c r="C485" s="66"/>
      <c r="D485" s="69"/>
      <c r="E485" s="70"/>
    </row>
    <row r="486" spans="1:5" s="71" customFormat="1" ht="15" customHeight="1">
      <c r="A486" s="69"/>
      <c r="C486" s="66"/>
      <c r="D486" s="69"/>
      <c r="E486" s="70"/>
    </row>
    <row r="487" spans="1:5" s="71" customFormat="1" ht="15" customHeight="1">
      <c r="A487" s="69"/>
      <c r="C487" s="72"/>
      <c r="D487" s="69"/>
      <c r="E487" s="70"/>
    </row>
    <row r="488" spans="1:5" s="71" customFormat="1" ht="15" customHeight="1">
      <c r="A488" s="69"/>
      <c r="C488" s="66"/>
      <c r="D488" s="69"/>
      <c r="E488" s="70"/>
    </row>
    <row r="489" spans="1:5" s="71" customFormat="1" ht="15" customHeight="1">
      <c r="A489" s="69"/>
      <c r="C489" s="66"/>
      <c r="D489" s="69"/>
      <c r="E489" s="70"/>
    </row>
    <row r="490" spans="1:5" s="71" customFormat="1" ht="15" customHeight="1">
      <c r="A490" s="69"/>
      <c r="C490" s="66"/>
      <c r="D490" s="69"/>
      <c r="E490" s="70"/>
    </row>
    <row r="491" spans="1:5" s="71" customFormat="1" ht="15" customHeight="1">
      <c r="A491" s="69"/>
      <c r="C491" s="66"/>
      <c r="D491" s="69"/>
      <c r="E491" s="70"/>
    </row>
    <row r="492" spans="1:5" s="71" customFormat="1" ht="15" customHeight="1">
      <c r="A492" s="69"/>
      <c r="C492" s="66"/>
      <c r="D492" s="69"/>
      <c r="E492" s="70"/>
    </row>
    <row r="493" spans="1:5" s="71" customFormat="1" ht="15" customHeight="1">
      <c r="A493" s="69"/>
      <c r="C493" s="66"/>
      <c r="D493" s="69"/>
      <c r="E493" s="70"/>
    </row>
    <row r="494" spans="1:5" s="71" customFormat="1" ht="15" customHeight="1">
      <c r="A494" s="69"/>
      <c r="C494" s="66"/>
      <c r="D494" s="69"/>
      <c r="E494" s="70"/>
    </row>
    <row r="495" spans="1:5" s="71" customFormat="1" ht="15" customHeight="1">
      <c r="A495" s="69"/>
      <c r="C495" s="66"/>
      <c r="D495" s="69"/>
      <c r="E495" s="70"/>
    </row>
    <row r="496" spans="1:5" s="71" customFormat="1" ht="15" customHeight="1">
      <c r="A496" s="69"/>
      <c r="C496" s="66"/>
      <c r="D496" s="69"/>
      <c r="E496" s="70"/>
    </row>
    <row r="497" spans="1:5" s="71" customFormat="1" ht="15" customHeight="1">
      <c r="A497" s="69"/>
      <c r="C497" s="66"/>
      <c r="D497" s="69"/>
      <c r="E497" s="70"/>
    </row>
    <row r="498" spans="1:5" s="71" customFormat="1" ht="15" customHeight="1">
      <c r="A498" s="69"/>
      <c r="C498" s="66"/>
      <c r="D498" s="69"/>
      <c r="E498" s="70"/>
    </row>
    <row r="499" spans="1:5" s="71" customFormat="1" ht="15" customHeight="1">
      <c r="A499" s="69"/>
      <c r="C499" s="66"/>
      <c r="D499" s="69"/>
      <c r="E499" s="70"/>
    </row>
    <row r="500" spans="1:5" s="71" customFormat="1" ht="15" customHeight="1">
      <c r="A500" s="69"/>
      <c r="C500" s="66"/>
      <c r="D500" s="69"/>
      <c r="E500" s="70"/>
    </row>
    <row r="501" spans="1:5" s="71" customFormat="1" ht="15" customHeight="1">
      <c r="A501" s="69"/>
      <c r="C501" s="66"/>
      <c r="D501" s="69"/>
      <c r="E501" s="70"/>
    </row>
    <row r="502" spans="1:5" s="71" customFormat="1" ht="15" customHeight="1">
      <c r="A502" s="69"/>
      <c r="C502" s="66"/>
      <c r="D502" s="69"/>
      <c r="E502" s="70"/>
    </row>
    <row r="503" spans="1:5" s="71" customFormat="1" ht="15" customHeight="1">
      <c r="A503" s="69"/>
      <c r="C503" s="66"/>
      <c r="D503" s="69"/>
      <c r="E503" s="70"/>
    </row>
    <row r="504" spans="1:5" s="71" customFormat="1" ht="15" customHeight="1">
      <c r="A504" s="69"/>
      <c r="C504" s="66"/>
      <c r="D504" s="69"/>
      <c r="E504" s="70"/>
    </row>
    <row r="505" spans="1:5" s="71" customFormat="1" ht="15" customHeight="1">
      <c r="A505" s="69"/>
      <c r="C505" s="66"/>
      <c r="D505" s="69"/>
      <c r="E505" s="70"/>
    </row>
    <row r="506" spans="1:5" s="71" customFormat="1" ht="15" customHeight="1">
      <c r="A506" s="69"/>
      <c r="C506" s="66"/>
      <c r="D506" s="69"/>
      <c r="E506" s="70"/>
    </row>
    <row r="507" spans="1:5" s="71" customFormat="1" ht="15" customHeight="1">
      <c r="A507" s="69"/>
      <c r="C507" s="66"/>
      <c r="D507" s="69"/>
      <c r="E507" s="70"/>
    </row>
    <row r="508" spans="1:5" s="71" customFormat="1" ht="15" customHeight="1">
      <c r="A508" s="69"/>
      <c r="C508" s="66"/>
      <c r="D508" s="69"/>
      <c r="E508" s="70"/>
    </row>
    <row r="509" spans="1:5" s="71" customFormat="1" ht="15" customHeight="1">
      <c r="A509" s="69"/>
      <c r="C509" s="66"/>
      <c r="D509" s="69"/>
      <c r="E509" s="70"/>
    </row>
    <row r="510" spans="1:5" s="71" customFormat="1" ht="15" customHeight="1">
      <c r="A510" s="69"/>
      <c r="C510" s="66"/>
      <c r="D510" s="69"/>
      <c r="E510" s="70"/>
    </row>
    <row r="511" spans="1:5" s="71" customFormat="1" ht="15" customHeight="1">
      <c r="A511" s="69"/>
      <c r="C511" s="66"/>
      <c r="D511" s="69"/>
      <c r="E511" s="70"/>
    </row>
    <row r="512" spans="1:5" s="71" customFormat="1" ht="15" customHeight="1">
      <c r="A512" s="69"/>
      <c r="C512" s="66"/>
      <c r="D512" s="69"/>
      <c r="E512" s="70"/>
    </row>
    <row r="513" spans="1:5" s="71" customFormat="1" ht="15" customHeight="1">
      <c r="A513" s="69"/>
      <c r="C513" s="66"/>
      <c r="D513" s="69"/>
      <c r="E513" s="70"/>
    </row>
    <row r="514" spans="1:5" s="71" customFormat="1" ht="15" customHeight="1">
      <c r="A514" s="69"/>
      <c r="C514" s="66"/>
      <c r="D514" s="69"/>
      <c r="E514" s="70"/>
    </row>
    <row r="515" spans="1:5" s="71" customFormat="1" ht="15" customHeight="1">
      <c r="A515" s="69"/>
      <c r="C515" s="66"/>
      <c r="D515" s="69"/>
      <c r="E515" s="70"/>
    </row>
    <row r="516" spans="1:5" s="71" customFormat="1" ht="15" customHeight="1">
      <c r="A516" s="69"/>
      <c r="C516" s="66"/>
      <c r="D516" s="69"/>
      <c r="E516" s="70"/>
    </row>
    <row r="517" spans="1:5" s="71" customFormat="1" ht="15" customHeight="1">
      <c r="A517" s="69"/>
      <c r="C517" s="66"/>
      <c r="D517" s="69"/>
      <c r="E517" s="70"/>
    </row>
    <row r="518" spans="1:5" s="71" customFormat="1" ht="15" customHeight="1">
      <c r="A518" s="69"/>
      <c r="C518" s="66"/>
      <c r="D518" s="69"/>
      <c r="E518" s="70"/>
    </row>
    <row r="519" spans="1:5" s="71" customFormat="1" ht="15" customHeight="1">
      <c r="A519" s="69"/>
      <c r="C519" s="66"/>
      <c r="D519" s="69"/>
      <c r="E519" s="70"/>
    </row>
    <row r="520" spans="1:5" s="71" customFormat="1" ht="15" customHeight="1">
      <c r="A520" s="69"/>
      <c r="C520" s="66"/>
      <c r="D520" s="69"/>
      <c r="E520" s="70"/>
    </row>
    <row r="521" spans="1:5" s="71" customFormat="1" ht="15" customHeight="1">
      <c r="A521" s="69"/>
      <c r="C521" s="66"/>
      <c r="D521" s="69"/>
      <c r="E521" s="70"/>
    </row>
    <row r="522" spans="1:5" s="71" customFormat="1" ht="15" customHeight="1">
      <c r="A522" s="69"/>
      <c r="C522" s="66"/>
      <c r="D522" s="69"/>
      <c r="E522" s="70"/>
    </row>
    <row r="523" spans="1:5" s="71" customFormat="1" ht="15" customHeight="1">
      <c r="A523" s="69"/>
      <c r="C523" s="66"/>
      <c r="D523" s="69"/>
      <c r="E523" s="70"/>
    </row>
    <row r="524" spans="1:5" s="71" customFormat="1" ht="15" customHeight="1">
      <c r="A524" s="69"/>
      <c r="C524" s="66"/>
      <c r="D524" s="69"/>
      <c r="E524" s="70"/>
    </row>
    <row r="525" spans="1:5" s="71" customFormat="1" ht="15" customHeight="1">
      <c r="A525" s="69"/>
      <c r="C525" s="66"/>
      <c r="D525" s="69"/>
      <c r="E525" s="70"/>
    </row>
    <row r="526" spans="1:5" s="71" customFormat="1" ht="15" customHeight="1">
      <c r="A526" s="69"/>
      <c r="C526" s="66"/>
      <c r="D526" s="69"/>
      <c r="E526" s="70"/>
    </row>
    <row r="527" spans="1:5" s="71" customFormat="1" ht="15" customHeight="1">
      <c r="A527" s="69"/>
      <c r="C527" s="76"/>
      <c r="D527" s="69"/>
      <c r="E527" s="78"/>
    </row>
    <row r="528" spans="1:5" s="71" customFormat="1" ht="15.75">
      <c r="A528" s="69"/>
      <c r="C528" s="66"/>
      <c r="D528" s="76"/>
      <c r="E528" s="79"/>
    </row>
    <row r="529" spans="1:5" s="71" customFormat="1" ht="14.25">
      <c r="A529" s="69"/>
      <c r="C529" s="66"/>
      <c r="D529" s="80"/>
      <c r="E529" s="70"/>
    </row>
    <row r="530" spans="1:5" s="71" customFormat="1" ht="14.25">
      <c r="A530" s="69"/>
      <c r="C530" s="66"/>
      <c r="D530" s="69"/>
      <c r="E530" s="70"/>
    </row>
    <row r="531" spans="1:5" s="71" customFormat="1" ht="14.25">
      <c r="A531" s="69"/>
      <c r="C531" s="66"/>
      <c r="D531" s="69"/>
      <c r="E531" s="70"/>
    </row>
    <row r="532" spans="1:5" s="71" customFormat="1" ht="15.75">
      <c r="A532" s="76"/>
      <c r="C532" s="66"/>
      <c r="D532" s="69"/>
      <c r="E532" s="70"/>
    </row>
    <row r="533" spans="1:5" s="71" customFormat="1" ht="14.25">
      <c r="A533" s="66"/>
      <c r="C533" s="66"/>
      <c r="D533" s="69"/>
      <c r="E533" s="70"/>
    </row>
    <row r="534" spans="1:5" s="71" customFormat="1" ht="14.25">
      <c r="A534" s="69"/>
      <c r="C534" s="66"/>
      <c r="D534" s="69"/>
      <c r="E534" s="70"/>
    </row>
    <row r="535" spans="1:5" s="71" customFormat="1" ht="14.25">
      <c r="A535" s="69"/>
      <c r="C535" s="66"/>
      <c r="D535" s="69"/>
      <c r="E535" s="70"/>
    </row>
    <row r="536" spans="1:5" s="71" customFormat="1" ht="14.25">
      <c r="A536" s="69"/>
      <c r="C536" s="66"/>
      <c r="D536" s="69"/>
      <c r="E536" s="70"/>
    </row>
    <row r="537" spans="1:5" s="71" customFormat="1" ht="14.25">
      <c r="A537" s="69"/>
      <c r="C537" s="66"/>
      <c r="D537" s="69"/>
      <c r="E537" s="70"/>
    </row>
    <row r="538" spans="1:5" s="71" customFormat="1" ht="15.75">
      <c r="A538" s="69"/>
      <c r="C538" s="76"/>
      <c r="D538" s="69"/>
      <c r="E538" s="78"/>
    </row>
    <row r="539" spans="1:5" s="71" customFormat="1" ht="15.75">
      <c r="A539" s="69"/>
      <c r="C539" s="66"/>
      <c r="D539" s="76"/>
      <c r="E539" s="70"/>
    </row>
    <row r="540" spans="1:5" s="71" customFormat="1" ht="15">
      <c r="A540" s="69"/>
      <c r="C540" s="81"/>
      <c r="D540" s="69"/>
      <c r="E540" s="70"/>
    </row>
    <row r="541" spans="1:5" s="71" customFormat="1" ht="14.25">
      <c r="A541" s="69"/>
      <c r="C541" s="66"/>
      <c r="D541" s="69"/>
      <c r="E541" s="70"/>
    </row>
    <row r="542" spans="1:5" s="71" customFormat="1" ht="14.25">
      <c r="A542" s="69"/>
      <c r="C542" s="66"/>
      <c r="D542" s="69"/>
      <c r="E542" s="70"/>
    </row>
    <row r="543" spans="1:5" s="71" customFormat="1" ht="15.75">
      <c r="A543" s="76"/>
      <c r="C543" s="66"/>
      <c r="D543" s="69"/>
      <c r="E543" s="70"/>
    </row>
    <row r="544" spans="1:5" s="71" customFormat="1" ht="14.25">
      <c r="A544" s="69"/>
      <c r="C544" s="66"/>
      <c r="D544" s="69"/>
      <c r="E544" s="70"/>
    </row>
    <row r="545" spans="1:5" s="71" customFormat="1" ht="14.25">
      <c r="A545" s="69"/>
      <c r="C545" s="66"/>
      <c r="D545" s="69"/>
      <c r="E545" s="70"/>
    </row>
    <row r="546" spans="1:5" s="71" customFormat="1" ht="14.25">
      <c r="A546" s="69"/>
      <c r="C546" s="66"/>
      <c r="D546" s="69"/>
      <c r="E546" s="70"/>
    </row>
    <row r="547" spans="1:5" s="71" customFormat="1" ht="14.25">
      <c r="A547" s="69"/>
      <c r="C547" s="66"/>
      <c r="D547" s="69"/>
      <c r="E547" s="70"/>
    </row>
    <row r="548" spans="1:5" s="71" customFormat="1" ht="14.25">
      <c r="A548" s="69"/>
      <c r="C548" s="66"/>
      <c r="D548" s="69"/>
      <c r="E548" s="70"/>
    </row>
    <row r="549" spans="1:5" s="71" customFormat="1" ht="14.25">
      <c r="A549" s="69"/>
      <c r="C549" s="66"/>
      <c r="D549" s="69"/>
      <c r="E549" s="70"/>
    </row>
    <row r="550" spans="1:5" s="71" customFormat="1" ht="14.25">
      <c r="A550" s="69"/>
      <c r="C550" s="72"/>
      <c r="D550" s="69"/>
      <c r="E550" s="70"/>
    </row>
    <row r="551" spans="1:5" s="71" customFormat="1" ht="14.25">
      <c r="A551" s="69"/>
      <c r="C551" s="66"/>
      <c r="D551" s="69"/>
      <c r="E551" s="70"/>
    </row>
    <row r="552" spans="1:5" s="71" customFormat="1" ht="14.25">
      <c r="A552" s="69"/>
      <c r="C552" s="66"/>
      <c r="D552" s="69"/>
      <c r="E552" s="70"/>
    </row>
    <row r="553" spans="1:5" s="71" customFormat="1" ht="14.25">
      <c r="A553" s="69"/>
      <c r="C553" s="66"/>
      <c r="D553" s="69"/>
      <c r="E553" s="70"/>
    </row>
    <row r="554" spans="1:5" s="71" customFormat="1" ht="14.25">
      <c r="A554" s="69"/>
      <c r="C554" s="66"/>
      <c r="D554" s="69"/>
      <c r="E554" s="70"/>
    </row>
    <row r="555" spans="1:5" s="71" customFormat="1" ht="14.25">
      <c r="A555" s="69"/>
      <c r="C555" s="72"/>
      <c r="D555" s="69"/>
      <c r="E555" s="70"/>
    </row>
    <row r="556" spans="1:5" s="71" customFormat="1" ht="14.25">
      <c r="A556" s="69"/>
      <c r="C556" s="66"/>
      <c r="D556" s="69"/>
      <c r="E556" s="70"/>
    </row>
    <row r="557" spans="1:5" s="71" customFormat="1" ht="14.25">
      <c r="A557" s="69"/>
      <c r="C557" s="66"/>
      <c r="D557" s="69"/>
      <c r="E557" s="70"/>
    </row>
    <row r="558" spans="1:5" s="71" customFormat="1" ht="14.25">
      <c r="A558" s="69"/>
      <c r="C558" s="66"/>
      <c r="D558" s="69"/>
      <c r="E558" s="70"/>
    </row>
    <row r="559" spans="1:5" s="71" customFormat="1" ht="14.25">
      <c r="A559" s="69"/>
      <c r="C559" s="66"/>
      <c r="D559" s="69"/>
      <c r="E559" s="79"/>
    </row>
    <row r="560" spans="1:5" s="71" customFormat="1" ht="14.25">
      <c r="A560" s="69"/>
      <c r="C560" s="66"/>
      <c r="D560" s="80"/>
      <c r="E560" s="70"/>
    </row>
    <row r="561" spans="1:5" s="71" customFormat="1" ht="14.25">
      <c r="A561" s="69"/>
      <c r="C561" s="72"/>
      <c r="D561" s="69"/>
      <c r="E561" s="70"/>
    </row>
    <row r="562" spans="1:5" s="71" customFormat="1" ht="14.25">
      <c r="A562" s="69"/>
      <c r="C562" s="66"/>
      <c r="D562" s="69"/>
      <c r="E562" s="70"/>
    </row>
    <row r="563" spans="1:5" s="71" customFormat="1" ht="14.25">
      <c r="A563" s="69"/>
      <c r="C563" s="66"/>
      <c r="D563" s="69"/>
      <c r="E563" s="70"/>
    </row>
    <row r="564" spans="1:5" s="71" customFormat="1" ht="14.25">
      <c r="A564" s="66"/>
      <c r="C564" s="66"/>
      <c r="D564" s="69"/>
      <c r="E564" s="70"/>
    </row>
    <row r="565" spans="1:5" s="71" customFormat="1" ht="14.25">
      <c r="A565" s="69"/>
      <c r="C565" s="66"/>
      <c r="D565" s="69"/>
      <c r="E565" s="70"/>
    </row>
    <row r="566" spans="1:5" s="71" customFormat="1" ht="14.25">
      <c r="A566" s="69"/>
      <c r="C566" s="72"/>
      <c r="D566" s="69"/>
      <c r="E566" s="70"/>
    </row>
    <row r="567" spans="1:5" s="71" customFormat="1" ht="14.25">
      <c r="A567" s="69"/>
      <c r="C567" s="66"/>
      <c r="D567" s="69"/>
      <c r="E567" s="70"/>
    </row>
    <row r="568" spans="1:5" s="71" customFormat="1" ht="14.25">
      <c r="A568" s="69"/>
      <c r="C568" s="66"/>
      <c r="D568" s="69"/>
      <c r="E568" s="70"/>
    </row>
    <row r="569" spans="1:5" s="71" customFormat="1" ht="14.25">
      <c r="A569" s="69"/>
      <c r="C569" s="66"/>
      <c r="D569" s="69"/>
      <c r="E569" s="70"/>
    </row>
    <row r="570" spans="1:5" s="71" customFormat="1" ht="14.25">
      <c r="A570" s="69"/>
      <c r="C570" s="66"/>
      <c r="D570" s="69"/>
      <c r="E570" s="70"/>
    </row>
    <row r="571" spans="1:5" s="71" customFormat="1" ht="14.25">
      <c r="A571" s="69"/>
      <c r="C571" s="66"/>
      <c r="D571" s="69"/>
      <c r="E571" s="70"/>
    </row>
    <row r="572" spans="1:5" s="71" customFormat="1" ht="14.25">
      <c r="A572" s="69"/>
      <c r="C572" s="72"/>
      <c r="D572" s="69"/>
      <c r="E572" s="70"/>
    </row>
    <row r="573" spans="1:5" s="71" customFormat="1" ht="14.25">
      <c r="A573" s="69"/>
      <c r="C573" s="66"/>
      <c r="D573" s="69"/>
      <c r="E573" s="79"/>
    </row>
    <row r="574" spans="1:5" s="71" customFormat="1" ht="14.25">
      <c r="A574" s="69"/>
      <c r="C574" s="66"/>
      <c r="D574" s="80"/>
      <c r="E574" s="79"/>
    </row>
    <row r="575" spans="1:5" s="71" customFormat="1" ht="14.25">
      <c r="A575" s="69"/>
      <c r="C575" s="66"/>
      <c r="D575" s="80"/>
      <c r="E575" s="79"/>
    </row>
    <row r="576" spans="1:5" s="71" customFormat="1" ht="14.25">
      <c r="A576" s="69"/>
      <c r="C576" s="66"/>
      <c r="D576" s="80"/>
      <c r="E576" s="70"/>
    </row>
    <row r="577" spans="1:5" s="71" customFormat="1" ht="14.25">
      <c r="A577" s="69"/>
      <c r="C577" s="66"/>
      <c r="D577" s="69"/>
      <c r="E577" s="70"/>
    </row>
    <row r="578" spans="1:5" s="71" customFormat="1" ht="14.25">
      <c r="A578" s="66"/>
      <c r="C578" s="66"/>
      <c r="D578" s="69"/>
      <c r="E578" s="70"/>
    </row>
    <row r="579" spans="1:5" s="71" customFormat="1" ht="14.25">
      <c r="A579" s="66"/>
      <c r="C579" s="66"/>
      <c r="D579" s="69"/>
      <c r="E579" s="70"/>
    </row>
    <row r="580" spans="1:5" s="71" customFormat="1" ht="14.25">
      <c r="A580" s="66"/>
      <c r="C580" s="66"/>
      <c r="D580" s="69"/>
      <c r="E580" s="79"/>
    </row>
    <row r="581" spans="1:5" s="71" customFormat="1" ht="14.25">
      <c r="A581" s="69"/>
      <c r="C581" s="66"/>
      <c r="D581" s="80"/>
      <c r="E581" s="70"/>
    </row>
    <row r="582" spans="1:5" s="71" customFormat="1" ht="14.25">
      <c r="A582" s="69"/>
      <c r="C582" s="66"/>
      <c r="D582" s="69"/>
      <c r="E582" s="70"/>
    </row>
    <row r="583" spans="1:5" s="71" customFormat="1" ht="14.25">
      <c r="A583" s="69"/>
      <c r="C583" s="66"/>
      <c r="D583" s="69"/>
      <c r="E583" s="70"/>
    </row>
    <row r="584" spans="1:5" s="71" customFormat="1" ht="14.25">
      <c r="A584" s="69"/>
      <c r="C584" s="66"/>
      <c r="D584" s="69"/>
      <c r="E584" s="70"/>
    </row>
    <row r="585" spans="1:5" s="71" customFormat="1" ht="14.25">
      <c r="A585" s="66"/>
      <c r="C585" s="66"/>
      <c r="D585" s="69"/>
      <c r="E585" s="79"/>
    </row>
    <row r="586" spans="1:5" s="71" customFormat="1" ht="14.25">
      <c r="A586" s="69"/>
      <c r="C586" s="66"/>
      <c r="D586" s="80"/>
      <c r="E586" s="70"/>
    </row>
    <row r="587" spans="1:5" s="71" customFormat="1" ht="14.25">
      <c r="A587" s="69"/>
      <c r="C587" s="66"/>
      <c r="D587" s="69"/>
      <c r="E587" s="79"/>
    </row>
    <row r="588" spans="1:5" s="71" customFormat="1" ht="14.25">
      <c r="A588" s="69"/>
      <c r="C588" s="66"/>
      <c r="D588" s="80"/>
      <c r="E588" s="70"/>
    </row>
    <row r="589" spans="1:5" s="71" customFormat="1" ht="14.25">
      <c r="A589" s="69"/>
      <c r="C589" s="66"/>
      <c r="D589" s="69"/>
      <c r="E589" s="70"/>
    </row>
    <row r="590" spans="1:5" s="71" customFormat="1" ht="14.25">
      <c r="A590" s="66"/>
      <c r="C590" s="66"/>
      <c r="D590" s="69"/>
      <c r="E590" s="70"/>
    </row>
    <row r="591" spans="1:5" s="71" customFormat="1" ht="14.25">
      <c r="A591" s="69"/>
      <c r="C591" s="66"/>
      <c r="D591" s="69"/>
      <c r="E591" s="79"/>
    </row>
    <row r="592" spans="1:5" s="71" customFormat="1" ht="14.25">
      <c r="A592" s="66"/>
      <c r="C592" s="66"/>
      <c r="D592" s="80"/>
      <c r="E592" s="70"/>
    </row>
    <row r="593" spans="1:5" s="71" customFormat="1" ht="14.25">
      <c r="A593" s="69"/>
      <c r="C593" s="66"/>
      <c r="D593" s="69"/>
      <c r="E593" s="70"/>
    </row>
    <row r="594" spans="1:5" s="71" customFormat="1" ht="14.25">
      <c r="A594" s="69"/>
      <c r="C594" s="66"/>
      <c r="D594" s="69"/>
      <c r="E594" s="70"/>
    </row>
    <row r="595" spans="1:5" s="71" customFormat="1" ht="14.25">
      <c r="A595" s="69"/>
      <c r="C595" s="66"/>
      <c r="D595" s="69"/>
      <c r="E595" s="79"/>
    </row>
    <row r="596" spans="1:5" s="71" customFormat="1" ht="14.25">
      <c r="A596" s="66"/>
      <c r="C596" s="66"/>
      <c r="D596" s="80"/>
      <c r="E596" s="70"/>
    </row>
    <row r="597" spans="1:5" s="71" customFormat="1" ht="14.25">
      <c r="A597" s="69"/>
      <c r="C597" s="66"/>
      <c r="D597" s="69"/>
      <c r="E597" s="70"/>
    </row>
    <row r="598" spans="1:5" s="71" customFormat="1" ht="14.25">
      <c r="A598" s="69"/>
      <c r="C598" s="66"/>
      <c r="D598" s="69"/>
      <c r="E598" s="70"/>
    </row>
    <row r="599" spans="1:5" s="71" customFormat="1" ht="14.25">
      <c r="A599" s="69"/>
      <c r="C599" s="66"/>
      <c r="D599" s="69"/>
      <c r="E599" s="79"/>
    </row>
    <row r="600" spans="1:5" s="71" customFormat="1" ht="14.25">
      <c r="A600" s="66"/>
      <c r="C600" s="66"/>
      <c r="D600" s="80"/>
      <c r="E600" s="70"/>
    </row>
    <row r="601" spans="1:5" s="71" customFormat="1" ht="14.25">
      <c r="A601" s="69"/>
      <c r="C601" s="66"/>
      <c r="D601" s="69"/>
      <c r="E601" s="70"/>
    </row>
    <row r="602" spans="1:5" s="71" customFormat="1" ht="14.25">
      <c r="A602" s="69"/>
      <c r="C602" s="66"/>
      <c r="D602" s="69"/>
      <c r="E602" s="70"/>
    </row>
    <row r="603" spans="1:5" s="71" customFormat="1" ht="14.25">
      <c r="A603" s="69"/>
      <c r="C603" s="66"/>
      <c r="D603" s="69"/>
      <c r="E603" s="70"/>
    </row>
    <row r="604" spans="1:5" s="71" customFormat="1" ht="14.25">
      <c r="A604" s="66"/>
      <c r="C604" s="66"/>
      <c r="D604" s="69"/>
      <c r="E604" s="70"/>
    </row>
    <row r="605" spans="1:5" s="71" customFormat="1" ht="14.25">
      <c r="A605" s="69"/>
      <c r="C605" s="66"/>
      <c r="D605" s="69"/>
      <c r="E605" s="70"/>
    </row>
    <row r="606" spans="1:5" s="71" customFormat="1" ht="14.25">
      <c r="A606" s="69"/>
      <c r="C606" s="66"/>
      <c r="D606" s="69"/>
      <c r="E606" s="70"/>
    </row>
    <row r="607" spans="1:5" s="71" customFormat="1" ht="14.25">
      <c r="A607" s="69"/>
      <c r="C607" s="66"/>
      <c r="D607" s="69"/>
      <c r="E607" s="70"/>
    </row>
    <row r="608" spans="1:5" s="71" customFormat="1" ht="14.25">
      <c r="A608" s="69"/>
      <c r="C608" s="66"/>
      <c r="D608" s="69"/>
      <c r="E608" s="70"/>
    </row>
    <row r="609" spans="1:5" s="71" customFormat="1" ht="14.25">
      <c r="A609" s="69"/>
      <c r="C609" s="66"/>
      <c r="D609" s="69"/>
      <c r="E609" s="79"/>
    </row>
    <row r="610" spans="1:5" s="71" customFormat="1" ht="14.25">
      <c r="A610" s="69"/>
      <c r="C610" s="66"/>
      <c r="D610" s="80"/>
      <c r="E610" s="70"/>
    </row>
    <row r="611" spans="1:5" s="71" customFormat="1" ht="14.25">
      <c r="A611" s="69"/>
      <c r="C611" s="66"/>
      <c r="D611" s="69"/>
      <c r="E611" s="79"/>
    </row>
    <row r="612" spans="1:5" s="71" customFormat="1" ht="14.25">
      <c r="A612" s="69"/>
      <c r="C612" s="66"/>
      <c r="D612" s="80"/>
      <c r="E612" s="70"/>
    </row>
    <row r="613" spans="1:5" s="71" customFormat="1" ht="14.25">
      <c r="A613" s="69"/>
      <c r="C613" s="66"/>
      <c r="D613" s="69"/>
      <c r="E613" s="79"/>
    </row>
    <row r="614" spans="1:5" s="71" customFormat="1" ht="14.25">
      <c r="A614" s="66"/>
      <c r="C614" s="66"/>
      <c r="D614" s="80"/>
      <c r="E614" s="70"/>
    </row>
    <row r="615" spans="1:5" s="71" customFormat="1" ht="14.25">
      <c r="A615" s="69"/>
      <c r="C615" s="66"/>
      <c r="D615" s="69"/>
      <c r="E615" s="79"/>
    </row>
    <row r="616" spans="1:5" s="71" customFormat="1" ht="14.25">
      <c r="A616" s="66"/>
      <c r="C616" s="66"/>
      <c r="D616" s="80"/>
      <c r="E616" s="70"/>
    </row>
    <row r="617" spans="1:5" s="71" customFormat="1" ht="14.25">
      <c r="A617" s="69"/>
      <c r="C617" s="66"/>
      <c r="D617" s="69"/>
      <c r="E617" s="79"/>
    </row>
    <row r="618" spans="1:5" s="71" customFormat="1" ht="14.25">
      <c r="A618" s="66"/>
      <c r="B618" s="66"/>
      <c r="C618" s="66"/>
      <c r="D618" s="80"/>
      <c r="E618" s="70"/>
    </row>
    <row r="619" spans="1:5" s="71" customFormat="1" ht="14.25">
      <c r="A619" s="69"/>
      <c r="B619" s="69"/>
      <c r="C619" s="66"/>
      <c r="D619" s="69"/>
      <c r="E619" s="79"/>
    </row>
    <row r="620" spans="1:5" s="71" customFormat="1" ht="14.25">
      <c r="A620" s="66"/>
      <c r="B620" s="66"/>
      <c r="C620" s="66"/>
      <c r="D620" s="80"/>
      <c r="E620" s="79"/>
    </row>
    <row r="621" spans="1:5" s="71" customFormat="1" ht="14.25">
      <c r="A621" s="69"/>
      <c r="B621" s="69"/>
      <c r="C621" s="66"/>
      <c r="D621" s="80"/>
      <c r="E621" s="79"/>
    </row>
    <row r="622" spans="1:5" s="71" customFormat="1" ht="14.25">
      <c r="A622" s="66"/>
      <c r="B622" s="66"/>
      <c r="C622" s="66"/>
      <c r="D622" s="80"/>
      <c r="E622" s="79"/>
    </row>
    <row r="623" spans="1:5" s="71" customFormat="1" ht="14.25">
      <c r="A623" s="69"/>
      <c r="B623" s="69"/>
      <c r="C623" s="66"/>
      <c r="D623" s="80"/>
      <c r="E623" s="79"/>
    </row>
    <row r="624" spans="1:5" s="71" customFormat="1" ht="14.25">
      <c r="A624" s="66"/>
      <c r="B624" s="66"/>
      <c r="C624" s="66"/>
      <c r="D624" s="80"/>
      <c r="E624" s="79"/>
    </row>
    <row r="625" spans="1:5" s="71" customFormat="1" ht="14.25">
      <c r="A625" s="66"/>
      <c r="B625" s="66"/>
      <c r="C625" s="66"/>
      <c r="D625" s="80"/>
      <c r="E625" s="79"/>
    </row>
    <row r="626" spans="1:5" s="71" customFormat="1" ht="14.25">
      <c r="A626" s="66"/>
      <c r="B626" s="66"/>
      <c r="C626" s="66"/>
      <c r="D626" s="80"/>
      <c r="E626" s="79"/>
    </row>
    <row r="627" spans="1:5" s="71" customFormat="1" ht="15">
      <c r="A627" s="66"/>
      <c r="B627" s="66"/>
      <c r="C627" s="82"/>
      <c r="D627" s="80"/>
      <c r="E627" s="79"/>
    </row>
    <row r="628" spans="1:5" s="71" customFormat="1" ht="14.25">
      <c r="A628" s="66"/>
      <c r="B628" s="66"/>
      <c r="C628" s="66"/>
      <c r="D628" s="80"/>
      <c r="E628" s="79"/>
    </row>
    <row r="629" spans="1:5" s="71" customFormat="1" ht="14.25">
      <c r="A629" s="66"/>
      <c r="B629" s="66"/>
      <c r="C629" s="66"/>
      <c r="D629" s="80"/>
      <c r="E629" s="83"/>
    </row>
    <row r="630" spans="1:5" s="71" customFormat="1" ht="14.25">
      <c r="A630" s="66"/>
      <c r="B630" s="66"/>
      <c r="C630" s="66"/>
      <c r="D630" s="66"/>
      <c r="E630" s="70"/>
    </row>
    <row r="631" spans="1:5" s="71" customFormat="1" ht="14.25">
      <c r="A631" s="66"/>
      <c r="B631" s="66"/>
      <c r="C631" s="66"/>
      <c r="D631" s="69"/>
      <c r="E631" s="70"/>
    </row>
    <row r="632" spans="1:5" s="71" customFormat="1" ht="14.25">
      <c r="A632" s="66"/>
      <c r="B632" s="66"/>
      <c r="C632" s="68"/>
      <c r="D632" s="69"/>
      <c r="E632" s="75"/>
    </row>
    <row r="633" spans="1:5" s="71" customFormat="1" ht="14.25">
      <c r="A633" s="66"/>
      <c r="B633" s="66"/>
      <c r="C633" s="68"/>
      <c r="D633" s="77"/>
      <c r="E633" s="75"/>
    </row>
    <row r="634" spans="1:5" s="71" customFormat="1" ht="14.25">
      <c r="A634" s="66"/>
      <c r="B634" s="66"/>
      <c r="C634" s="68"/>
      <c r="D634" s="77"/>
      <c r="E634" s="75"/>
    </row>
    <row r="635" spans="1:5" s="71" customFormat="1" ht="14.25">
      <c r="A635" s="69"/>
      <c r="B635" s="69"/>
      <c r="C635" s="68"/>
      <c r="D635" s="77"/>
      <c r="E635" s="75"/>
    </row>
    <row r="636" spans="1:5" s="71" customFormat="1" ht="14.25">
      <c r="A636" s="69"/>
      <c r="B636" s="69"/>
      <c r="C636" s="68"/>
      <c r="D636" s="77"/>
      <c r="E636" s="75"/>
    </row>
    <row r="637" spans="1:5" s="71" customFormat="1" ht="14.25">
      <c r="A637" s="77"/>
      <c r="B637" s="77"/>
      <c r="C637" s="68"/>
      <c r="D637" s="77"/>
      <c r="E637" s="75"/>
    </row>
    <row r="638" spans="1:5" s="71" customFormat="1" ht="14.25">
      <c r="A638" s="77"/>
      <c r="B638" s="77"/>
      <c r="C638" s="68"/>
      <c r="D638" s="77"/>
      <c r="E638" s="75"/>
    </row>
    <row r="639" spans="1:5" s="71" customFormat="1" ht="14.25">
      <c r="A639" s="77"/>
      <c r="B639" s="77"/>
      <c r="C639" s="68"/>
      <c r="D639" s="77"/>
      <c r="E639" s="75"/>
    </row>
    <row r="640" spans="1:5" s="71" customFormat="1" ht="14.25">
      <c r="A640" s="77"/>
      <c r="B640" s="77"/>
      <c r="C640" s="68"/>
      <c r="D640" s="77"/>
      <c r="E640" s="75"/>
    </row>
    <row r="641" spans="1:5" s="71" customFormat="1" ht="14.25">
      <c r="A641" s="77"/>
      <c r="B641" s="77"/>
      <c r="C641" s="68"/>
      <c r="D641" s="77"/>
      <c r="E641" s="75"/>
    </row>
    <row r="642" spans="1:5" s="71" customFormat="1" ht="14.25">
      <c r="A642" s="77"/>
      <c r="B642" s="77"/>
      <c r="C642" s="68"/>
      <c r="D642" s="77"/>
      <c r="E642" s="75"/>
    </row>
    <row r="643" spans="1:5" s="71" customFormat="1" ht="14.25">
      <c r="A643" s="77"/>
      <c r="B643" s="77"/>
      <c r="C643" s="68"/>
      <c r="D643" s="77"/>
      <c r="E643" s="75"/>
    </row>
    <row r="644" spans="1:5" s="71" customFormat="1" ht="14.25">
      <c r="A644" s="77"/>
      <c r="B644" s="77"/>
      <c r="C644" s="68"/>
      <c r="D644" s="77"/>
      <c r="E644" s="75"/>
    </row>
    <row r="645" spans="1:5" s="71" customFormat="1" ht="14.25">
      <c r="A645" s="77"/>
      <c r="B645" s="77"/>
      <c r="C645" s="68"/>
      <c r="D645" s="77"/>
      <c r="E645" s="75"/>
    </row>
    <row r="646" spans="1:5" s="71" customFormat="1" ht="14.25">
      <c r="A646" s="77"/>
      <c r="B646" s="77"/>
      <c r="C646" s="68"/>
      <c r="D646" s="77"/>
      <c r="E646" s="75"/>
    </row>
    <row r="647" spans="1:5" s="71" customFormat="1" ht="14.25">
      <c r="A647" s="77"/>
      <c r="B647" s="77"/>
      <c r="C647" s="68"/>
      <c r="D647" s="77"/>
      <c r="E647" s="75"/>
    </row>
    <row r="648" spans="1:5" s="71" customFormat="1" ht="14.25">
      <c r="A648" s="77"/>
      <c r="B648" s="77"/>
      <c r="C648" s="68"/>
      <c r="D648" s="77"/>
      <c r="E648" s="75"/>
    </row>
    <row r="649" spans="1:5" s="71" customFormat="1" ht="14.25">
      <c r="A649" s="77"/>
      <c r="B649" s="77"/>
      <c r="C649" s="68"/>
      <c r="D649" s="77"/>
      <c r="E649" s="75"/>
    </row>
    <row r="650" spans="1:5" s="71" customFormat="1" ht="14.25">
      <c r="A650" s="77"/>
      <c r="B650" s="77"/>
      <c r="C650" s="68"/>
      <c r="D650" s="77"/>
      <c r="E650" s="75"/>
    </row>
    <row r="651" spans="1:5" s="71" customFormat="1" ht="14.25">
      <c r="A651" s="77"/>
      <c r="B651" s="77"/>
      <c r="C651" s="68"/>
      <c r="D651" s="77"/>
      <c r="E651" s="75"/>
    </row>
    <row r="652" spans="1:5" s="71" customFormat="1" ht="14.25">
      <c r="A652" s="77"/>
      <c r="B652" s="77"/>
      <c r="C652" s="68"/>
      <c r="D652" s="77"/>
      <c r="E652" s="75"/>
    </row>
    <row r="653" spans="1:5" s="71" customFormat="1" ht="14.25">
      <c r="A653" s="77"/>
      <c r="B653" s="77"/>
      <c r="C653" s="68"/>
      <c r="D653" s="77"/>
      <c r="E653" s="75"/>
    </row>
    <row r="654" spans="1:5" s="71" customFormat="1" ht="14.25">
      <c r="A654" s="77"/>
      <c r="B654" s="77"/>
      <c r="C654" s="68"/>
      <c r="D654" s="77"/>
      <c r="E654" s="75"/>
    </row>
    <row r="655" spans="1:5" s="71" customFormat="1" ht="14.25">
      <c r="A655" s="77"/>
      <c r="B655" s="77"/>
      <c r="C655" s="68"/>
      <c r="D655" s="77"/>
      <c r="E655" s="75"/>
    </row>
    <row r="656" spans="1:5" s="71" customFormat="1" ht="14.25">
      <c r="A656" s="77"/>
      <c r="B656" s="77"/>
      <c r="C656" s="68"/>
      <c r="D656" s="77"/>
      <c r="E656" s="75"/>
    </row>
    <row r="657" spans="1:5" s="71" customFormat="1" ht="14.25">
      <c r="A657" s="77"/>
      <c r="B657" s="77"/>
      <c r="C657" s="68"/>
      <c r="D657" s="77"/>
      <c r="E657" s="75"/>
    </row>
    <row r="658" spans="1:5" s="71" customFormat="1" ht="14.25">
      <c r="A658" s="77"/>
      <c r="B658" s="77"/>
      <c r="C658" s="68"/>
      <c r="D658" s="77"/>
      <c r="E658" s="75"/>
    </row>
    <row r="659" spans="1:5" s="71" customFormat="1" ht="14.25">
      <c r="A659" s="77"/>
      <c r="B659" s="77"/>
      <c r="C659" s="68"/>
      <c r="D659" s="77"/>
      <c r="E659" s="75"/>
    </row>
    <row r="660" spans="1:5" s="71" customFormat="1" ht="14.25">
      <c r="A660" s="77"/>
      <c r="B660" s="77"/>
      <c r="C660" s="68"/>
      <c r="D660" s="77"/>
      <c r="E660" s="75"/>
    </row>
    <row r="661" spans="1:5" s="71" customFormat="1" ht="14.25">
      <c r="A661" s="77"/>
      <c r="B661" s="77"/>
      <c r="C661" s="68"/>
      <c r="D661" s="77"/>
      <c r="E661" s="75"/>
    </row>
    <row r="662" spans="1:5" s="71" customFormat="1" ht="14.25">
      <c r="A662" s="77"/>
      <c r="B662" s="77"/>
      <c r="C662" s="68"/>
      <c r="D662" s="77"/>
      <c r="E662" s="75"/>
    </row>
    <row r="663" spans="1:5" s="71" customFormat="1" ht="14.25">
      <c r="A663" s="77"/>
      <c r="B663" s="77"/>
      <c r="C663" s="68"/>
      <c r="D663" s="77"/>
      <c r="E663" s="75"/>
    </row>
    <row r="664" spans="1:5" s="71" customFormat="1" ht="14.25">
      <c r="A664" s="77"/>
      <c r="B664" s="77"/>
      <c r="C664" s="68"/>
      <c r="D664" s="77"/>
      <c r="E664" s="75"/>
    </row>
    <row r="665" spans="1:5" s="71" customFormat="1" ht="14.25">
      <c r="A665" s="77"/>
      <c r="B665" s="77"/>
      <c r="C665" s="68"/>
      <c r="D665" s="77"/>
      <c r="E665" s="75"/>
    </row>
    <row r="666" spans="1:5" s="71" customFormat="1" ht="14.25">
      <c r="A666" s="77"/>
      <c r="B666" s="77"/>
      <c r="C666" s="68"/>
      <c r="D666" s="77"/>
      <c r="E666" s="75"/>
    </row>
    <row r="667" spans="1:5" s="71" customFormat="1" ht="14.25">
      <c r="A667" s="77"/>
      <c r="B667" s="77"/>
      <c r="C667" s="68"/>
      <c r="D667" s="77"/>
      <c r="E667" s="75"/>
    </row>
    <row r="668" spans="1:5" s="71" customFormat="1" ht="14.25">
      <c r="A668" s="77"/>
      <c r="B668" s="77"/>
      <c r="C668" s="68"/>
      <c r="D668" s="77"/>
      <c r="E668" s="75"/>
    </row>
    <row r="669" spans="1:5" s="71" customFormat="1" ht="14.25">
      <c r="A669" s="77"/>
      <c r="B669" s="77"/>
      <c r="C669" s="68"/>
      <c r="D669" s="77"/>
      <c r="E669" s="75"/>
    </row>
    <row r="670" spans="1:5" s="71" customFormat="1" ht="14.25">
      <c r="A670" s="77"/>
      <c r="B670" s="77"/>
      <c r="C670" s="68"/>
      <c r="D670" s="77"/>
      <c r="E670" s="75"/>
    </row>
    <row r="671" spans="1:5" s="71" customFormat="1" ht="14.25">
      <c r="A671" s="77"/>
      <c r="B671" s="77"/>
      <c r="C671" s="68"/>
      <c r="D671" s="77"/>
      <c r="E671" s="75"/>
    </row>
    <row r="672" spans="1:5" s="71" customFormat="1" ht="14.25">
      <c r="A672" s="77"/>
      <c r="B672" s="77"/>
      <c r="C672" s="68"/>
      <c r="D672" s="77"/>
      <c r="E672" s="75"/>
    </row>
    <row r="673" spans="1:5" s="71" customFormat="1" ht="14.25">
      <c r="A673" s="77"/>
      <c r="B673" s="77"/>
      <c r="C673" s="68"/>
      <c r="D673" s="77"/>
      <c r="E673" s="75"/>
    </row>
    <row r="674" spans="1:5" s="71" customFormat="1" ht="14.25">
      <c r="A674" s="77"/>
      <c r="B674" s="77"/>
      <c r="C674" s="68"/>
      <c r="D674" s="77"/>
      <c r="E674" s="75"/>
    </row>
    <row r="675" spans="1:5" s="71" customFormat="1" ht="14.25">
      <c r="A675" s="77"/>
      <c r="B675" s="77"/>
      <c r="C675" s="68"/>
      <c r="D675" s="77"/>
      <c r="E675" s="75"/>
    </row>
    <row r="676" spans="1:5" s="71" customFormat="1" ht="14.25">
      <c r="A676" s="77"/>
      <c r="B676" s="77"/>
      <c r="C676" s="68"/>
      <c r="D676" s="77"/>
      <c r="E676" s="75"/>
    </row>
    <row r="677" spans="1:5" s="71" customFormat="1" ht="14.25">
      <c r="A677" s="77"/>
      <c r="B677" s="77"/>
      <c r="C677" s="68"/>
      <c r="D677" s="77"/>
      <c r="E677" s="75"/>
    </row>
    <row r="678" spans="1:5" s="71" customFormat="1" ht="14.25">
      <c r="A678" s="77"/>
      <c r="B678" s="77"/>
      <c r="C678" s="68"/>
      <c r="D678" s="77"/>
      <c r="E678" s="75"/>
    </row>
    <row r="679" spans="1:5" s="71" customFormat="1" ht="14.25">
      <c r="A679" s="77"/>
      <c r="B679" s="77"/>
      <c r="C679" s="68"/>
      <c r="D679" s="77"/>
      <c r="E679" s="75"/>
    </row>
    <row r="680" spans="1:5" s="71" customFormat="1" ht="14.25">
      <c r="A680" s="77"/>
      <c r="B680" s="77"/>
      <c r="C680" s="68"/>
      <c r="D680" s="77"/>
      <c r="E680" s="75"/>
    </row>
    <row r="681" spans="1:5" s="71" customFormat="1" ht="14.25">
      <c r="A681" s="77"/>
      <c r="B681" s="77"/>
      <c r="C681" s="68"/>
      <c r="D681" s="77"/>
      <c r="E681" s="75"/>
    </row>
    <row r="682" spans="1:5" s="71" customFormat="1" ht="14.25">
      <c r="A682" s="77"/>
      <c r="B682" s="77"/>
      <c r="C682" s="68"/>
      <c r="D682" s="77"/>
      <c r="E682" s="75"/>
    </row>
    <row r="683" spans="1:5" s="71" customFormat="1" ht="14.25">
      <c r="A683" s="77"/>
      <c r="B683" s="77"/>
      <c r="C683" s="68"/>
      <c r="D683" s="77"/>
      <c r="E683" s="75"/>
    </row>
    <row r="684" spans="1:5" s="71" customFormat="1" ht="14.25">
      <c r="A684" s="77"/>
      <c r="B684" s="77"/>
      <c r="C684" s="68"/>
      <c r="D684" s="77"/>
      <c r="E684" s="75"/>
    </row>
    <row r="685" spans="1:5" s="71" customFormat="1" ht="14.25">
      <c r="A685" s="77"/>
      <c r="B685" s="77"/>
      <c r="C685" s="68"/>
      <c r="D685" s="77"/>
      <c r="E685" s="75"/>
    </row>
    <row r="686" spans="1:5" s="71" customFormat="1" ht="14.25">
      <c r="A686" s="77"/>
      <c r="B686" s="77"/>
      <c r="C686" s="68"/>
      <c r="D686" s="77"/>
      <c r="E686" s="75"/>
    </row>
    <row r="687" spans="1:5" s="71" customFormat="1" ht="14.25">
      <c r="A687" s="77"/>
      <c r="B687" s="77"/>
      <c r="C687" s="68"/>
      <c r="D687" s="77"/>
      <c r="E687" s="75"/>
    </row>
    <row r="688" spans="1:5" s="71" customFormat="1" ht="14.25">
      <c r="A688" s="77"/>
      <c r="B688" s="77"/>
      <c r="C688" s="68"/>
      <c r="D688" s="77"/>
      <c r="E688" s="75"/>
    </row>
    <row r="689" spans="1:5" s="71" customFormat="1" ht="14.25">
      <c r="A689" s="77"/>
      <c r="B689" s="77"/>
      <c r="C689" s="68"/>
      <c r="D689" s="77"/>
      <c r="E689" s="75"/>
    </row>
    <row r="690" spans="1:5" s="71" customFormat="1" ht="14.25">
      <c r="A690" s="77"/>
      <c r="B690" s="77"/>
      <c r="C690" s="68"/>
      <c r="D690" s="77"/>
      <c r="E690" s="75"/>
    </row>
    <row r="691" spans="1:5" s="71" customFormat="1" ht="14.25">
      <c r="A691" s="77"/>
      <c r="B691" s="77"/>
      <c r="C691" s="68"/>
      <c r="D691" s="77"/>
      <c r="E691" s="75"/>
    </row>
    <row r="692" spans="1:5" s="71" customFormat="1" ht="14.25">
      <c r="A692" s="77"/>
      <c r="B692" s="77"/>
      <c r="C692" s="68"/>
      <c r="D692" s="77"/>
      <c r="E692" s="75"/>
    </row>
    <row r="693" spans="1:5" s="71" customFormat="1" ht="14.25">
      <c r="A693" s="77"/>
      <c r="B693" s="77"/>
      <c r="C693" s="68"/>
      <c r="D693" s="77"/>
      <c r="E693" s="75"/>
    </row>
    <row r="694" spans="1:5" s="71" customFormat="1" ht="14.25">
      <c r="A694" s="77"/>
      <c r="B694" s="77"/>
      <c r="C694" s="68"/>
      <c r="D694" s="77"/>
      <c r="E694" s="75"/>
    </row>
    <row r="695" spans="1:5" s="71" customFormat="1" ht="14.25">
      <c r="A695" s="77"/>
      <c r="B695" s="77"/>
      <c r="C695" s="68"/>
      <c r="D695" s="77"/>
      <c r="E695" s="75"/>
    </row>
    <row r="696" spans="1:5" s="71" customFormat="1" ht="14.25">
      <c r="A696" s="77"/>
      <c r="B696" s="77"/>
      <c r="C696" s="68"/>
      <c r="D696" s="77"/>
      <c r="E696" s="75"/>
    </row>
    <row r="697" spans="1:5" s="71" customFormat="1" ht="14.25">
      <c r="A697" s="77"/>
      <c r="B697" s="77"/>
      <c r="C697" s="68"/>
      <c r="D697" s="77"/>
      <c r="E697" s="75"/>
    </row>
    <row r="698" spans="1:5" s="71" customFormat="1" ht="14.25">
      <c r="A698" s="77"/>
      <c r="B698" s="77"/>
      <c r="C698" s="68"/>
      <c r="D698" s="77"/>
      <c r="E698" s="75"/>
    </row>
    <row r="699" spans="1:5" s="71" customFormat="1" ht="14.25">
      <c r="A699" s="77"/>
      <c r="B699" s="77"/>
      <c r="C699" s="68"/>
      <c r="D699" s="77"/>
      <c r="E699" s="75"/>
    </row>
    <row r="700" spans="1:5" s="71" customFormat="1" ht="14.25">
      <c r="A700" s="77"/>
      <c r="B700" s="77"/>
      <c r="C700" s="68"/>
      <c r="D700" s="77"/>
      <c r="E700" s="75"/>
    </row>
    <row r="701" spans="1:5" s="71" customFormat="1" ht="14.25">
      <c r="A701" s="77"/>
      <c r="B701" s="77"/>
      <c r="C701" s="68"/>
      <c r="D701" s="77"/>
      <c r="E701" s="75"/>
    </row>
    <row r="702" spans="1:5" s="71" customFormat="1" ht="14.25">
      <c r="A702" s="77"/>
      <c r="B702" s="77"/>
      <c r="C702" s="68"/>
      <c r="D702" s="77"/>
      <c r="E702" s="75"/>
    </row>
    <row r="703" spans="1:5" s="71" customFormat="1" ht="14.25">
      <c r="A703" s="77"/>
      <c r="B703" s="77"/>
      <c r="C703" s="68"/>
      <c r="D703" s="77"/>
      <c r="E703" s="75"/>
    </row>
    <row r="704" spans="1:5" s="71" customFormat="1" ht="14.25">
      <c r="A704" s="77"/>
      <c r="B704" s="77"/>
      <c r="C704" s="68"/>
      <c r="D704" s="77"/>
      <c r="E704" s="75"/>
    </row>
    <row r="705" spans="1:5" s="71" customFormat="1" ht="14.25">
      <c r="A705" s="77"/>
      <c r="B705" s="77"/>
      <c r="C705" s="68"/>
      <c r="D705" s="77"/>
      <c r="E705" s="75"/>
    </row>
    <row r="706" spans="1:5" s="71" customFormat="1" ht="14.25">
      <c r="A706" s="77"/>
      <c r="B706" s="77"/>
      <c r="C706" s="68"/>
      <c r="D706" s="77"/>
      <c r="E706" s="75"/>
    </row>
    <row r="707" spans="1:5" s="71" customFormat="1" ht="14.25">
      <c r="A707" s="77"/>
      <c r="B707" s="77"/>
      <c r="C707" s="68"/>
      <c r="D707" s="77"/>
      <c r="E707" s="75"/>
    </row>
    <row r="708" spans="1:5" s="71" customFormat="1" ht="14.25">
      <c r="A708" s="77"/>
      <c r="B708" s="77"/>
      <c r="C708" s="68"/>
      <c r="D708" s="77"/>
      <c r="E708" s="75"/>
    </row>
    <row r="709" spans="1:5" s="71" customFormat="1" ht="14.25">
      <c r="A709" s="77"/>
      <c r="B709" s="77"/>
      <c r="C709" s="68"/>
      <c r="D709" s="77"/>
      <c r="E709" s="75"/>
    </row>
    <row r="710" spans="1:5" s="71" customFormat="1" ht="14.25">
      <c r="A710" s="77"/>
      <c r="B710" s="77"/>
      <c r="C710" s="68"/>
      <c r="D710" s="77"/>
      <c r="E710" s="75"/>
    </row>
    <row r="711" spans="1:5" s="71" customFormat="1" ht="14.25">
      <c r="A711" s="77"/>
      <c r="B711" s="77"/>
      <c r="C711" s="68"/>
      <c r="D711" s="77"/>
      <c r="E711" s="75"/>
    </row>
    <row r="712" spans="1:5" s="71" customFormat="1" ht="14.25">
      <c r="A712" s="77"/>
      <c r="B712" s="77"/>
      <c r="C712" s="68"/>
      <c r="D712" s="77"/>
      <c r="E712" s="75"/>
    </row>
    <row r="713" spans="1:5" s="71" customFormat="1" ht="14.25">
      <c r="A713" s="77"/>
      <c r="B713" s="77"/>
      <c r="C713" s="68"/>
      <c r="D713" s="77"/>
      <c r="E713" s="75"/>
    </row>
    <row r="714" spans="1:5" s="71" customFormat="1" ht="14.25">
      <c r="A714" s="77"/>
      <c r="B714" s="77"/>
      <c r="C714" s="68"/>
      <c r="D714" s="77"/>
      <c r="E714" s="75"/>
    </row>
    <row r="715" spans="1:5" s="71" customFormat="1" ht="14.25">
      <c r="A715" s="77"/>
      <c r="B715" s="77"/>
      <c r="C715" s="68"/>
      <c r="D715" s="77"/>
      <c r="E715" s="75"/>
    </row>
    <row r="716" spans="1:5" s="71" customFormat="1" ht="14.25">
      <c r="A716" s="77"/>
      <c r="B716" s="77"/>
      <c r="C716" s="68"/>
      <c r="D716" s="77"/>
      <c r="E716" s="75"/>
    </row>
    <row r="717" spans="1:5" s="71" customFormat="1" ht="14.25">
      <c r="A717" s="77"/>
      <c r="B717" s="77"/>
      <c r="C717" s="68"/>
      <c r="D717" s="77"/>
      <c r="E717" s="75"/>
    </row>
    <row r="718" spans="1:5" s="71" customFormat="1" ht="14.25">
      <c r="A718" s="77"/>
      <c r="B718" s="77"/>
      <c r="C718" s="68"/>
      <c r="D718" s="77"/>
      <c r="E718" s="75"/>
    </row>
    <row r="719" spans="1:5" s="71" customFormat="1" ht="14.25">
      <c r="A719" s="77"/>
      <c r="B719" s="77"/>
      <c r="C719" s="68"/>
      <c r="D719" s="77"/>
      <c r="E719" s="75"/>
    </row>
    <row r="720" spans="1:5" s="71" customFormat="1" ht="14.25">
      <c r="A720" s="77"/>
      <c r="B720" s="77"/>
      <c r="C720" s="68"/>
      <c r="D720" s="77"/>
      <c r="E720" s="75"/>
    </row>
    <row r="721" spans="1:5" s="71" customFormat="1" ht="14.25">
      <c r="A721" s="77"/>
      <c r="B721" s="77"/>
      <c r="C721" s="68"/>
      <c r="D721" s="77"/>
      <c r="E721" s="75"/>
    </row>
    <row r="722" spans="1:5" s="71" customFormat="1" ht="14.25">
      <c r="A722" s="77"/>
      <c r="B722" s="77"/>
      <c r="C722" s="68"/>
      <c r="D722" s="77"/>
      <c r="E722" s="75"/>
    </row>
    <row r="723" spans="1:5" s="71" customFormat="1" ht="14.25">
      <c r="A723" s="77"/>
      <c r="B723" s="77"/>
      <c r="C723" s="68"/>
      <c r="D723" s="77"/>
      <c r="E723" s="75"/>
    </row>
    <row r="724" spans="1:5" s="71" customFormat="1" ht="14.25">
      <c r="A724" s="77"/>
      <c r="B724" s="77"/>
      <c r="C724" s="68"/>
      <c r="D724" s="77"/>
      <c r="E724" s="75"/>
    </row>
    <row r="725" spans="1:5" s="71" customFormat="1" ht="14.25">
      <c r="A725" s="77"/>
      <c r="B725" s="77"/>
      <c r="C725" s="68"/>
      <c r="D725" s="77"/>
      <c r="E725" s="75"/>
    </row>
    <row r="726" spans="1:5" s="71" customFormat="1" ht="14.25">
      <c r="A726" s="77"/>
      <c r="B726" s="77"/>
      <c r="C726" s="68"/>
      <c r="D726" s="77"/>
      <c r="E726" s="75"/>
    </row>
    <row r="727" spans="1:5" s="71" customFormat="1" ht="14.25">
      <c r="A727" s="77"/>
      <c r="B727" s="77"/>
      <c r="C727" s="68"/>
      <c r="D727" s="77"/>
      <c r="E727" s="75"/>
    </row>
    <row r="728" spans="1:5" s="71" customFormat="1" ht="14.25">
      <c r="A728" s="77"/>
      <c r="B728" s="77"/>
      <c r="C728" s="68"/>
      <c r="D728" s="77"/>
      <c r="E728" s="75"/>
    </row>
    <row r="729" spans="1:5" s="71" customFormat="1" ht="14.25">
      <c r="A729" s="77"/>
      <c r="B729" s="77"/>
      <c r="C729" s="68"/>
      <c r="D729" s="77"/>
      <c r="E729" s="75"/>
    </row>
    <row r="730" spans="1:5" s="71" customFormat="1" ht="14.25">
      <c r="A730" s="77"/>
      <c r="B730" s="77"/>
      <c r="C730" s="68"/>
      <c r="D730" s="77"/>
      <c r="E730" s="75"/>
    </row>
    <row r="731" spans="1:5" s="71" customFormat="1" ht="14.25">
      <c r="A731" s="77"/>
      <c r="B731" s="77"/>
      <c r="C731" s="68"/>
      <c r="D731" s="77"/>
      <c r="E731" s="75"/>
    </row>
    <row r="732" spans="1:5" s="71" customFormat="1" ht="14.25">
      <c r="A732" s="77"/>
      <c r="B732" s="77"/>
      <c r="C732" s="68"/>
      <c r="D732" s="77"/>
      <c r="E732" s="75"/>
    </row>
    <row r="733" spans="1:5" s="71" customFormat="1" ht="14.25">
      <c r="A733" s="77"/>
      <c r="B733" s="77"/>
      <c r="C733" s="68"/>
      <c r="D733" s="77"/>
      <c r="E733" s="75"/>
    </row>
    <row r="734" spans="1:5" s="71" customFormat="1" ht="14.25">
      <c r="A734" s="77"/>
      <c r="B734" s="77"/>
      <c r="C734" s="68"/>
      <c r="D734" s="77"/>
      <c r="E734" s="75"/>
    </row>
    <row r="735" spans="1:5" s="71" customFormat="1" ht="14.25">
      <c r="A735" s="77"/>
      <c r="B735" s="77"/>
      <c r="C735" s="68"/>
      <c r="D735" s="77"/>
      <c r="E735" s="75"/>
    </row>
    <row r="736" spans="1:5" s="71" customFormat="1" ht="14.25">
      <c r="A736" s="77"/>
      <c r="B736" s="77"/>
      <c r="C736" s="68"/>
      <c r="D736" s="77"/>
      <c r="E736" s="75"/>
    </row>
    <row r="737" spans="1:5" s="71" customFormat="1" ht="14.25">
      <c r="A737" s="77"/>
      <c r="B737" s="77"/>
      <c r="C737" s="68"/>
      <c r="D737" s="77"/>
      <c r="E737" s="75"/>
    </row>
    <row r="738" spans="1:5" s="71" customFormat="1" ht="14.25">
      <c r="A738" s="77"/>
      <c r="B738" s="77"/>
      <c r="C738" s="68"/>
      <c r="D738" s="77"/>
      <c r="E738" s="75"/>
    </row>
    <row r="739" spans="1:5" s="71" customFormat="1" ht="14.25">
      <c r="A739" s="77"/>
      <c r="B739" s="77"/>
      <c r="C739" s="68"/>
      <c r="D739" s="77"/>
      <c r="E739" s="75"/>
    </row>
    <row r="740" spans="1:5" s="71" customFormat="1" ht="14.25">
      <c r="A740" s="77"/>
      <c r="B740" s="77"/>
      <c r="C740" s="68"/>
      <c r="D740" s="77"/>
      <c r="E740" s="75"/>
    </row>
    <row r="741" spans="1:5" s="71" customFormat="1" ht="14.25">
      <c r="A741" s="77"/>
      <c r="B741" s="77"/>
      <c r="C741" s="68"/>
      <c r="D741" s="77"/>
      <c r="E741" s="75"/>
    </row>
    <row r="742" spans="1:5" s="71" customFormat="1" ht="14.25">
      <c r="A742" s="77"/>
      <c r="B742" s="77"/>
      <c r="C742" s="68"/>
      <c r="D742" s="77"/>
      <c r="E742" s="75"/>
    </row>
    <row r="743" spans="1:5" s="71" customFormat="1" ht="14.25">
      <c r="A743" s="77"/>
      <c r="B743" s="77"/>
      <c r="C743" s="68"/>
      <c r="D743" s="77"/>
      <c r="E743" s="75"/>
    </row>
    <row r="744" spans="1:5" s="71" customFormat="1" ht="14.25">
      <c r="A744" s="77"/>
      <c r="B744" s="77"/>
      <c r="C744" s="68"/>
      <c r="D744" s="77"/>
      <c r="E744" s="75"/>
    </row>
    <row r="745" spans="1:5" s="71" customFormat="1" ht="14.25">
      <c r="A745" s="77"/>
      <c r="B745" s="77"/>
      <c r="C745" s="68"/>
      <c r="D745" s="77"/>
      <c r="E745" s="75"/>
    </row>
    <row r="746" spans="1:5" s="71" customFormat="1" ht="14.25">
      <c r="A746" s="77"/>
      <c r="B746" s="77"/>
      <c r="C746" s="68"/>
      <c r="D746" s="77"/>
      <c r="E746" s="75"/>
    </row>
    <row r="747" spans="1:5" s="71" customFormat="1" ht="14.25">
      <c r="A747" s="77"/>
      <c r="B747" s="77"/>
      <c r="C747" s="68"/>
      <c r="D747" s="77"/>
      <c r="E747" s="75"/>
    </row>
    <row r="748" spans="1:5" s="71" customFormat="1" ht="14.25">
      <c r="A748" s="77"/>
      <c r="B748" s="77"/>
      <c r="C748" s="68"/>
      <c r="D748" s="77"/>
      <c r="E748" s="75"/>
    </row>
    <row r="749" spans="1:5" s="71" customFormat="1" ht="14.25">
      <c r="A749" s="77"/>
      <c r="B749" s="77"/>
      <c r="C749" s="68"/>
      <c r="D749" s="77"/>
      <c r="E749" s="75"/>
    </row>
    <row r="750" spans="1:5" s="71" customFormat="1" ht="14.25">
      <c r="A750" s="77"/>
      <c r="B750" s="77"/>
      <c r="C750" s="68"/>
      <c r="D750" s="77"/>
      <c r="E750" s="75"/>
    </row>
    <row r="751" spans="1:5" s="71" customFormat="1" ht="14.25">
      <c r="A751" s="77"/>
      <c r="B751" s="77"/>
      <c r="C751" s="68"/>
      <c r="D751" s="77"/>
      <c r="E751" s="75"/>
    </row>
    <row r="752" spans="1:5" s="71" customFormat="1" ht="14.25">
      <c r="A752" s="77"/>
      <c r="B752" s="77"/>
      <c r="C752" s="68"/>
      <c r="D752" s="77"/>
      <c r="E752" s="75"/>
    </row>
    <row r="753" spans="1:5" s="71" customFormat="1" ht="14.25">
      <c r="A753" s="77"/>
      <c r="B753" s="77"/>
      <c r="C753" s="68"/>
      <c r="D753" s="77"/>
      <c r="E753" s="75"/>
    </row>
    <row r="754" spans="1:5" s="71" customFormat="1" ht="14.25">
      <c r="A754" s="77"/>
      <c r="B754" s="77"/>
      <c r="C754" s="68"/>
      <c r="D754" s="77"/>
      <c r="E754" s="75"/>
    </row>
    <row r="755" spans="1:5" s="71" customFormat="1" ht="14.25">
      <c r="A755" s="77"/>
      <c r="B755" s="77"/>
      <c r="C755" s="68"/>
      <c r="D755" s="77"/>
      <c r="E755" s="75"/>
    </row>
    <row r="756" spans="1:5" s="71" customFormat="1" ht="14.25">
      <c r="A756" s="77"/>
      <c r="B756" s="77"/>
      <c r="C756" s="68"/>
      <c r="D756" s="77"/>
      <c r="E756" s="75"/>
    </row>
    <row r="757" spans="1:5" s="71" customFormat="1" ht="14.25">
      <c r="A757" s="77"/>
      <c r="B757" s="77"/>
      <c r="C757" s="68"/>
      <c r="D757" s="77"/>
      <c r="E757" s="75"/>
    </row>
    <row r="758" spans="1:5" s="71" customFormat="1" ht="14.25">
      <c r="A758" s="77"/>
      <c r="B758" s="77"/>
      <c r="C758" s="68"/>
      <c r="D758" s="77"/>
      <c r="E758" s="75"/>
    </row>
    <row r="759" spans="1:5" s="71" customFormat="1" ht="14.25">
      <c r="A759" s="77"/>
      <c r="B759" s="77"/>
      <c r="C759" s="68"/>
      <c r="D759" s="77"/>
      <c r="E759" s="75"/>
    </row>
    <row r="760" spans="1:5" s="71" customFormat="1" ht="14.25">
      <c r="A760" s="77"/>
      <c r="B760" s="77"/>
      <c r="C760" s="68"/>
      <c r="D760" s="77"/>
      <c r="E760" s="75"/>
    </row>
    <row r="761" spans="1:5" s="71" customFormat="1" ht="14.25">
      <c r="A761" s="77"/>
      <c r="B761" s="77"/>
      <c r="C761" s="68"/>
      <c r="D761" s="77"/>
      <c r="E761" s="75"/>
    </row>
    <row r="762" spans="1:5" s="71" customFormat="1" ht="14.25">
      <c r="A762" s="77"/>
      <c r="B762" s="77"/>
      <c r="C762" s="68"/>
      <c r="D762" s="77"/>
      <c r="E762" s="75"/>
    </row>
    <row r="763" spans="1:5" s="71" customFormat="1" ht="14.25">
      <c r="A763" s="77"/>
      <c r="B763" s="77"/>
      <c r="C763" s="68"/>
      <c r="D763" s="77"/>
      <c r="E763" s="75"/>
    </row>
    <row r="764" spans="1:5" s="71" customFormat="1" ht="14.25">
      <c r="A764" s="77"/>
      <c r="B764" s="77"/>
      <c r="C764" s="68"/>
      <c r="D764" s="77"/>
      <c r="E764" s="75"/>
    </row>
    <row r="765" spans="1:5" s="71" customFormat="1" ht="14.25">
      <c r="A765" s="77"/>
      <c r="B765" s="77"/>
      <c r="C765" s="68"/>
      <c r="D765" s="77"/>
      <c r="E765" s="75"/>
    </row>
    <row r="766" spans="1:5" s="71" customFormat="1" ht="14.25">
      <c r="A766" s="77"/>
      <c r="B766" s="77"/>
      <c r="C766" s="68"/>
      <c r="D766" s="77"/>
      <c r="E766" s="75"/>
    </row>
    <row r="767" spans="1:5" s="71" customFormat="1" ht="14.25">
      <c r="A767" s="77"/>
      <c r="B767" s="77"/>
      <c r="C767" s="68"/>
      <c r="D767" s="77"/>
      <c r="E767" s="75"/>
    </row>
    <row r="768" spans="1:5" s="71" customFormat="1" ht="14.25">
      <c r="A768" s="77"/>
      <c r="B768" s="77"/>
      <c r="C768" s="68"/>
      <c r="D768" s="77"/>
      <c r="E768" s="75"/>
    </row>
    <row r="769" spans="1:5" s="71" customFormat="1" ht="14.25">
      <c r="A769" s="77"/>
      <c r="B769" s="77"/>
      <c r="C769" s="68"/>
      <c r="D769" s="77"/>
      <c r="E769" s="75"/>
    </row>
    <row r="770" spans="1:5" s="71" customFormat="1" ht="14.25">
      <c r="A770" s="77"/>
      <c r="B770" s="77"/>
      <c r="C770" s="68"/>
      <c r="D770" s="77"/>
      <c r="E770" s="75"/>
    </row>
    <row r="771" spans="1:5" s="71" customFormat="1" ht="14.25">
      <c r="A771" s="77"/>
      <c r="B771" s="77"/>
      <c r="C771" s="68"/>
      <c r="D771" s="77"/>
      <c r="E771" s="75"/>
    </row>
    <row r="772" spans="1:5" s="71" customFormat="1" ht="14.25">
      <c r="A772" s="77"/>
      <c r="B772" s="77"/>
      <c r="C772" s="68"/>
      <c r="D772" s="77"/>
      <c r="E772" s="75"/>
    </row>
    <row r="773" spans="1:5" s="71" customFormat="1" ht="14.25">
      <c r="A773" s="77"/>
      <c r="B773" s="77"/>
      <c r="C773" s="68"/>
      <c r="D773" s="77"/>
      <c r="E773" s="75"/>
    </row>
    <row r="774" spans="1:5" s="71" customFormat="1" ht="14.25">
      <c r="A774" s="77"/>
      <c r="B774" s="77"/>
      <c r="C774" s="68"/>
      <c r="D774" s="77"/>
      <c r="E774" s="75"/>
    </row>
    <row r="775" spans="1:5" s="71" customFormat="1" ht="14.25">
      <c r="A775" s="77"/>
      <c r="B775" s="77"/>
      <c r="C775" s="68"/>
      <c r="D775" s="77"/>
      <c r="E775" s="75"/>
    </row>
    <row r="776" spans="1:5" s="71" customFormat="1" ht="14.25">
      <c r="A776" s="77"/>
      <c r="B776" s="77"/>
      <c r="C776" s="68"/>
      <c r="D776" s="77"/>
      <c r="E776" s="75"/>
    </row>
    <row r="777" spans="1:5" s="71" customFormat="1" ht="14.25">
      <c r="A777" s="77"/>
      <c r="B777" s="77"/>
      <c r="C777" s="68"/>
      <c r="D777" s="77"/>
      <c r="E777" s="75"/>
    </row>
    <row r="778" spans="1:5" s="71" customFormat="1" ht="14.25">
      <c r="A778" s="77"/>
      <c r="B778" s="77"/>
      <c r="C778" s="68"/>
      <c r="D778" s="77"/>
      <c r="E778" s="75"/>
    </row>
    <row r="779" spans="1:5" s="71" customFormat="1" ht="14.25">
      <c r="A779" s="77"/>
      <c r="B779" s="77"/>
      <c r="C779" s="68"/>
      <c r="D779" s="77"/>
      <c r="E779" s="75"/>
    </row>
    <row r="780" spans="1:5" s="71" customFormat="1" ht="14.25">
      <c r="A780" s="77"/>
      <c r="B780" s="77"/>
      <c r="C780" s="68"/>
      <c r="D780" s="77"/>
      <c r="E780" s="75"/>
    </row>
    <row r="781" spans="1:5" s="71" customFormat="1" ht="14.25">
      <c r="A781" s="77"/>
      <c r="B781" s="77"/>
      <c r="C781" s="68"/>
      <c r="D781" s="77"/>
      <c r="E781" s="75"/>
    </row>
    <row r="782" spans="1:5" s="71" customFormat="1" ht="14.25">
      <c r="A782" s="77"/>
      <c r="B782" s="77"/>
      <c r="C782" s="68"/>
      <c r="D782" s="77"/>
      <c r="E782" s="75"/>
    </row>
    <row r="783" spans="1:5" s="71" customFormat="1" ht="14.25">
      <c r="A783" s="77"/>
      <c r="B783" s="77"/>
      <c r="C783" s="68"/>
      <c r="D783" s="77"/>
      <c r="E783" s="75"/>
    </row>
    <row r="784" spans="1:5" s="71" customFormat="1" ht="14.25">
      <c r="A784" s="77"/>
      <c r="B784" s="77"/>
      <c r="C784" s="68"/>
      <c r="D784" s="77"/>
      <c r="E784" s="75"/>
    </row>
    <row r="785" spans="1:5" s="71" customFormat="1" ht="14.25">
      <c r="A785" s="77"/>
      <c r="B785" s="77"/>
      <c r="C785" s="68"/>
      <c r="D785" s="77"/>
      <c r="E785" s="75"/>
    </row>
    <row r="786" spans="1:5" s="71" customFormat="1" ht="14.25">
      <c r="A786" s="77"/>
      <c r="B786" s="77"/>
      <c r="C786" s="68"/>
      <c r="D786" s="77"/>
      <c r="E786" s="75"/>
    </row>
    <row r="787" spans="1:5" s="71" customFormat="1" ht="14.25">
      <c r="A787" s="77"/>
      <c r="B787" s="77"/>
      <c r="C787" s="68"/>
      <c r="D787" s="77"/>
      <c r="E787" s="75"/>
    </row>
    <row r="788" spans="1:5" s="71" customFormat="1" ht="14.25">
      <c r="A788" s="77"/>
      <c r="B788" s="77"/>
      <c r="C788" s="68"/>
      <c r="D788" s="77"/>
      <c r="E788" s="75"/>
    </row>
    <row r="789" spans="1:5" s="71" customFormat="1" ht="14.25">
      <c r="A789" s="77"/>
      <c r="B789" s="77"/>
      <c r="C789" s="68"/>
      <c r="D789" s="77"/>
      <c r="E789" s="75"/>
    </row>
    <row r="790" spans="1:5" s="71" customFormat="1" ht="14.25">
      <c r="A790" s="77"/>
      <c r="B790" s="77"/>
      <c r="C790" s="68"/>
      <c r="D790" s="77"/>
      <c r="E790" s="75"/>
    </row>
    <row r="791" spans="1:5" s="71" customFormat="1" ht="14.25">
      <c r="A791" s="84"/>
      <c r="B791" s="84"/>
      <c r="C791" s="85"/>
      <c r="D791" s="84"/>
      <c r="E791" s="86"/>
    </row>
    <row r="792" spans="1:5" s="71" customFormat="1" ht="14.25">
      <c r="A792" s="84"/>
      <c r="B792" s="84"/>
      <c r="C792" s="85"/>
      <c r="D792" s="84"/>
      <c r="E792" s="86"/>
    </row>
    <row r="793" spans="1:5" s="71" customFormat="1" ht="14.25">
      <c r="A793" s="84"/>
      <c r="B793" s="84"/>
      <c r="C793" s="85"/>
      <c r="D793" s="84"/>
      <c r="E793" s="86"/>
    </row>
    <row r="794" spans="1:5" s="71" customFormat="1" ht="14.25">
      <c r="A794" s="84"/>
      <c r="B794" s="84"/>
      <c r="C794" s="85"/>
      <c r="D794" s="84"/>
      <c r="E794" s="86"/>
    </row>
    <row r="795" spans="1:5" s="71" customFormat="1" ht="14.25">
      <c r="A795" s="84"/>
      <c r="B795" s="84"/>
      <c r="C795" s="85"/>
      <c r="D795" s="84"/>
      <c r="E795" s="86"/>
    </row>
    <row r="796" spans="1:5" s="71" customFormat="1" ht="14.25">
      <c r="A796" s="84"/>
      <c r="B796" s="84"/>
      <c r="C796" s="85"/>
      <c r="D796" s="84"/>
      <c r="E796" s="86"/>
    </row>
    <row r="797" spans="1:5" s="71" customFormat="1" ht="14.25">
      <c r="A797" s="84"/>
      <c r="B797" s="84"/>
      <c r="C797" s="85"/>
      <c r="D797" s="84"/>
      <c r="E797" s="86"/>
    </row>
    <row r="798" spans="1:5" s="71" customFormat="1" ht="14.25">
      <c r="A798" s="84"/>
      <c r="B798" s="84"/>
      <c r="C798" s="85"/>
      <c r="D798" s="84"/>
      <c r="E798" s="86"/>
    </row>
    <row r="799" spans="1:5" s="71" customFormat="1" ht="14.25">
      <c r="A799" s="84"/>
      <c r="B799" s="84"/>
      <c r="C799" s="85"/>
      <c r="D799" s="84"/>
      <c r="E799" s="86"/>
    </row>
    <row r="800" spans="1:5" s="71" customFormat="1" ht="14.25">
      <c r="A800" s="84"/>
      <c r="B800" s="84"/>
      <c r="C800" s="85"/>
      <c r="D800" s="84"/>
      <c r="E800" s="86"/>
    </row>
    <row r="801" spans="1:5" s="71" customFormat="1" ht="14.25">
      <c r="A801" s="84"/>
      <c r="B801" s="84"/>
      <c r="C801" s="85"/>
      <c r="D801" s="84"/>
      <c r="E801" s="86"/>
    </row>
    <row r="802" spans="1:5" s="71" customFormat="1" ht="14.25">
      <c r="A802" s="84"/>
      <c r="B802" s="84"/>
      <c r="C802" s="85"/>
      <c r="D802" s="84"/>
      <c r="E802" s="86"/>
    </row>
    <row r="803" spans="1:5" s="71" customFormat="1" ht="14.25">
      <c r="A803" s="84"/>
      <c r="B803" s="84"/>
      <c r="C803" s="85"/>
      <c r="D803" s="84"/>
      <c r="E803" s="86"/>
    </row>
    <row r="804" spans="1:5" s="71" customFormat="1" ht="14.25">
      <c r="A804" s="84"/>
      <c r="B804" s="84"/>
      <c r="C804" s="85"/>
      <c r="D804" s="84"/>
      <c r="E804" s="86"/>
    </row>
    <row r="805" spans="1:5" s="71" customFormat="1" ht="14.25">
      <c r="A805" s="84"/>
      <c r="B805" s="84"/>
      <c r="C805" s="85"/>
      <c r="D805" s="84"/>
      <c r="E805" s="86"/>
    </row>
    <row r="806" spans="1:5" s="71" customFormat="1" ht="14.25">
      <c r="A806" s="84"/>
      <c r="B806" s="84"/>
      <c r="C806" s="85"/>
      <c r="D806" s="84"/>
      <c r="E806" s="86"/>
    </row>
    <row r="807" spans="1:5" s="71" customFormat="1" ht="14.25">
      <c r="A807" s="84"/>
      <c r="B807" s="84"/>
      <c r="C807" s="85"/>
      <c r="D807" s="84"/>
      <c r="E807" s="86"/>
    </row>
    <row r="808" spans="1:5" s="71" customFormat="1" ht="14.25">
      <c r="A808" s="84"/>
      <c r="B808" s="84"/>
      <c r="C808" s="85"/>
      <c r="D808" s="84"/>
      <c r="E808" s="86"/>
    </row>
    <row r="809" spans="1:5" s="71" customFormat="1" ht="14.25">
      <c r="A809" s="84"/>
      <c r="B809" s="84"/>
      <c r="C809" s="85"/>
      <c r="D809" s="84"/>
      <c r="E809" s="86"/>
    </row>
    <row r="810" spans="1:5" s="71" customFormat="1" ht="14.25">
      <c r="A810" s="84"/>
      <c r="B810" s="84"/>
      <c r="C810" s="85"/>
      <c r="D810" s="84"/>
      <c r="E810" s="86"/>
    </row>
    <row r="811" spans="1:5" s="71" customFormat="1" ht="14.25">
      <c r="A811" s="84"/>
      <c r="B811" s="84"/>
      <c r="C811" s="85"/>
      <c r="D811" s="84"/>
      <c r="E811" s="86"/>
    </row>
    <row r="812" spans="1:5" s="71" customFormat="1" ht="14.25">
      <c r="A812" s="84"/>
      <c r="B812" s="84"/>
      <c r="C812" s="85"/>
      <c r="D812" s="84"/>
      <c r="E812" s="86"/>
    </row>
    <row r="813" spans="1:5" s="71" customFormat="1" ht="14.25">
      <c r="A813" s="84"/>
      <c r="B813" s="84"/>
      <c r="C813" s="85"/>
      <c r="D813" s="84"/>
      <c r="E813" s="86"/>
    </row>
    <row r="814" spans="1:5" s="71" customFormat="1" ht="14.25">
      <c r="A814" s="84"/>
      <c r="B814" s="84"/>
      <c r="C814" s="85"/>
      <c r="D814" s="84"/>
      <c r="E814" s="86"/>
    </row>
    <row r="815" spans="1:5" s="71" customFormat="1" ht="14.25">
      <c r="A815" s="84"/>
      <c r="B815" s="84"/>
      <c r="C815" s="85"/>
      <c r="D815" s="84"/>
      <c r="E815" s="86"/>
    </row>
    <row r="816" spans="1:5" s="71" customFormat="1" ht="14.25">
      <c r="A816" s="84"/>
      <c r="B816" s="84"/>
      <c r="C816" s="85"/>
      <c r="D816" s="84"/>
      <c r="E816" s="86"/>
    </row>
    <row r="817" spans="1:5" s="71" customFormat="1" ht="14.25">
      <c r="A817" s="84"/>
      <c r="B817" s="84"/>
      <c r="C817" s="85"/>
      <c r="D817" s="84"/>
      <c r="E817" s="86"/>
    </row>
    <row r="818" spans="1:5" s="71" customFormat="1" ht="14.25">
      <c r="A818" s="84"/>
      <c r="B818" s="84"/>
      <c r="C818" s="85"/>
      <c r="D818" s="84"/>
      <c r="E818" s="86"/>
    </row>
    <row r="819" spans="1:5" s="71" customFormat="1" ht="14.25">
      <c r="A819" s="84"/>
      <c r="B819" s="84"/>
      <c r="C819" s="85"/>
      <c r="D819" s="84"/>
      <c r="E819" s="86"/>
    </row>
    <row r="820" spans="1:5" s="71" customFormat="1" ht="14.25">
      <c r="A820" s="84"/>
      <c r="B820" s="84"/>
      <c r="C820" s="85"/>
      <c r="D820" s="84"/>
      <c r="E820" s="86"/>
    </row>
    <row r="821" spans="1:5" s="71" customFormat="1" ht="14.25">
      <c r="A821" s="84"/>
      <c r="B821" s="84"/>
      <c r="C821" s="85"/>
      <c r="D821" s="84"/>
      <c r="E821" s="86"/>
    </row>
    <row r="822" spans="1:5" s="71" customFormat="1" ht="14.25">
      <c r="A822" s="84"/>
      <c r="B822" s="84"/>
      <c r="C822" s="85"/>
      <c r="D822" s="84"/>
      <c r="E822" s="86"/>
    </row>
    <row r="823" spans="1:5" s="71" customFormat="1" ht="14.25">
      <c r="A823" s="84"/>
      <c r="B823" s="84"/>
      <c r="C823" s="85"/>
      <c r="D823" s="84"/>
      <c r="E823" s="86"/>
    </row>
    <row r="824" spans="1:5" s="71" customFormat="1" ht="14.25">
      <c r="A824" s="84"/>
      <c r="B824" s="84"/>
      <c r="C824" s="85"/>
      <c r="D824" s="84"/>
      <c r="E824" s="86"/>
    </row>
    <row r="825" spans="1:5" s="71" customFormat="1" ht="14.25">
      <c r="A825" s="84"/>
      <c r="B825" s="84"/>
      <c r="C825" s="85"/>
      <c r="D825" s="84"/>
      <c r="E825" s="86"/>
    </row>
    <row r="826" spans="1:5" s="71" customFormat="1" ht="14.25">
      <c r="A826" s="84"/>
      <c r="B826" s="84"/>
      <c r="C826" s="85"/>
      <c r="D826" s="84"/>
      <c r="E826" s="86"/>
    </row>
    <row r="827" spans="1:5" s="71" customFormat="1" ht="14.25">
      <c r="A827" s="84"/>
      <c r="B827" s="84"/>
      <c r="C827" s="85"/>
      <c r="D827" s="84"/>
      <c r="E827" s="86"/>
    </row>
    <row r="828" spans="1:5" s="71" customFormat="1" ht="14.25">
      <c r="A828" s="84"/>
      <c r="B828" s="84"/>
      <c r="C828" s="85"/>
      <c r="D828" s="84"/>
      <c r="E828" s="86"/>
    </row>
    <row r="829" spans="1:5" s="71" customFormat="1" ht="14.25">
      <c r="A829" s="84"/>
      <c r="B829" s="84"/>
      <c r="C829" s="85"/>
      <c r="D829" s="84"/>
      <c r="E829" s="86"/>
    </row>
    <row r="830" spans="1:5" s="71" customFormat="1" ht="14.25">
      <c r="A830" s="84"/>
      <c r="B830" s="84"/>
      <c r="C830" s="85"/>
      <c r="D830" s="84"/>
      <c r="E830" s="86"/>
    </row>
    <row r="831" spans="1:5" s="71" customFormat="1" ht="14.25">
      <c r="A831" s="84"/>
      <c r="B831" s="84"/>
      <c r="C831" s="85"/>
      <c r="D831" s="84"/>
      <c r="E831" s="86"/>
    </row>
    <row r="832" spans="1:5" s="71" customFormat="1" ht="14.25">
      <c r="A832" s="84"/>
      <c r="B832" s="84"/>
      <c r="C832" s="85"/>
      <c r="D832" s="84"/>
      <c r="E832" s="86"/>
    </row>
    <row r="833" spans="1:5" s="71" customFormat="1" ht="14.25">
      <c r="A833" s="84"/>
      <c r="B833" s="84"/>
      <c r="C833" s="85"/>
      <c r="D833" s="84"/>
      <c r="E833" s="86"/>
    </row>
    <row r="834" spans="1:5" s="71" customFormat="1" ht="14.25">
      <c r="A834" s="84"/>
      <c r="B834" s="84"/>
      <c r="C834" s="85"/>
      <c r="D834" s="84"/>
      <c r="E834" s="86"/>
    </row>
    <row r="835" spans="1:5" s="71" customFormat="1" ht="14.25">
      <c r="A835" s="84"/>
      <c r="B835" s="84"/>
      <c r="C835" s="85"/>
      <c r="D835" s="84"/>
      <c r="E835" s="86"/>
    </row>
    <row r="836" spans="1:5" s="71" customFormat="1" ht="14.25">
      <c r="A836" s="84"/>
      <c r="B836" s="84"/>
      <c r="C836" s="85"/>
      <c r="D836" s="84"/>
      <c r="E836" s="86"/>
    </row>
    <row r="837" spans="1:5" s="71" customFormat="1" ht="14.25">
      <c r="A837" s="84"/>
      <c r="B837" s="84"/>
      <c r="C837" s="85"/>
      <c r="D837" s="84"/>
      <c r="E837" s="86"/>
    </row>
    <row r="838" spans="1:5" s="71" customFormat="1" ht="14.25">
      <c r="A838" s="84"/>
      <c r="B838" s="84"/>
      <c r="C838" s="85"/>
      <c r="D838" s="84"/>
      <c r="E838" s="86"/>
    </row>
    <row r="839" spans="1:5" s="71" customFormat="1" ht="14.25">
      <c r="A839" s="84"/>
      <c r="B839" s="84"/>
      <c r="C839" s="85"/>
      <c r="D839" s="84"/>
      <c r="E839" s="86"/>
    </row>
    <row r="840" spans="1:5" s="71" customFormat="1" ht="14.25">
      <c r="A840" s="84"/>
      <c r="B840" s="84"/>
      <c r="C840" s="85"/>
      <c r="D840" s="84"/>
      <c r="E840" s="86"/>
    </row>
    <row r="841" spans="1:5" s="71" customFormat="1" ht="14.25">
      <c r="A841" s="84"/>
      <c r="B841" s="84"/>
      <c r="C841" s="85"/>
      <c r="D841" s="84"/>
      <c r="E841" s="86"/>
    </row>
    <row r="842" spans="1:5" s="71" customFormat="1" ht="14.25">
      <c r="A842" s="84"/>
      <c r="B842" s="84"/>
      <c r="C842" s="85"/>
      <c r="D842" s="84"/>
      <c r="E842" s="86"/>
    </row>
    <row r="843" spans="1:5" s="71" customFormat="1" ht="14.25">
      <c r="A843" s="84"/>
      <c r="B843" s="84"/>
      <c r="C843" s="85"/>
      <c r="D843" s="84"/>
      <c r="E843" s="86"/>
    </row>
    <row r="844" spans="1:5" s="71" customFormat="1" ht="14.25">
      <c r="A844" s="84"/>
      <c r="B844" s="84"/>
      <c r="C844" s="85"/>
      <c r="D844" s="84"/>
      <c r="E844" s="86"/>
    </row>
    <row r="845" spans="1:5" s="71" customFormat="1" ht="14.25">
      <c r="A845" s="84"/>
      <c r="B845" s="84"/>
      <c r="C845" s="85"/>
      <c r="D845" s="84"/>
      <c r="E845" s="86"/>
    </row>
    <row r="846" spans="1:5" s="71" customFormat="1" ht="14.25">
      <c r="A846" s="84"/>
      <c r="B846" s="84"/>
      <c r="C846" s="85"/>
      <c r="D846" s="84"/>
      <c r="E846" s="86"/>
    </row>
    <row r="847" spans="1:5" s="71" customFormat="1" ht="14.25">
      <c r="A847" s="84"/>
      <c r="B847" s="84"/>
      <c r="C847" s="85"/>
      <c r="D847" s="84"/>
      <c r="E847" s="86"/>
    </row>
    <row r="848" spans="1:5" s="71" customFormat="1" ht="14.25">
      <c r="A848" s="84"/>
      <c r="B848" s="84"/>
      <c r="C848" s="85"/>
      <c r="D848" s="84"/>
      <c r="E848" s="86"/>
    </row>
    <row r="849" spans="1:5" s="71" customFormat="1" ht="14.25">
      <c r="A849" s="84"/>
      <c r="B849" s="84"/>
      <c r="C849" s="85"/>
      <c r="D849" s="84"/>
      <c r="E849" s="86"/>
    </row>
    <row r="850" spans="1:5" s="71" customFormat="1" ht="14.25">
      <c r="A850" s="84"/>
      <c r="B850" s="84"/>
      <c r="C850" s="85"/>
      <c r="D850" s="84"/>
      <c r="E850" s="86"/>
    </row>
    <row r="851" spans="1:5" s="71" customFormat="1" ht="14.25">
      <c r="A851" s="84"/>
      <c r="B851" s="84"/>
      <c r="C851" s="85"/>
      <c r="D851" s="84"/>
      <c r="E851" s="86"/>
    </row>
    <row r="852" spans="1:5" s="71" customFormat="1" ht="14.25">
      <c r="A852" s="84"/>
      <c r="B852" s="84"/>
      <c r="C852" s="85"/>
      <c r="D852" s="84"/>
      <c r="E852" s="86"/>
    </row>
    <row r="853" spans="1:5" s="71" customFormat="1" ht="14.25">
      <c r="A853" s="84"/>
      <c r="B853" s="84"/>
      <c r="C853" s="85"/>
      <c r="D853" s="84"/>
      <c r="E853" s="86"/>
    </row>
    <row r="854" spans="1:5" s="71" customFormat="1" ht="14.25">
      <c r="A854" s="84"/>
      <c r="B854" s="84"/>
      <c r="C854" s="85"/>
      <c r="D854" s="84"/>
      <c r="E854" s="86"/>
    </row>
    <row r="855" spans="1:5" s="71" customFormat="1" ht="14.25">
      <c r="A855" s="84"/>
      <c r="B855" s="84"/>
      <c r="C855" s="85"/>
      <c r="D855" s="84"/>
      <c r="E855" s="86"/>
    </row>
    <row r="856" spans="1:5" s="71" customFormat="1" ht="14.25">
      <c r="A856" s="84"/>
      <c r="B856" s="84"/>
      <c r="C856" s="85"/>
      <c r="D856" s="84"/>
      <c r="E856" s="86"/>
    </row>
    <row r="857" spans="1:5" s="71" customFormat="1" ht="14.25">
      <c r="A857" s="84"/>
      <c r="B857" s="84"/>
      <c r="C857" s="85"/>
      <c r="D857" s="84"/>
      <c r="E857" s="86"/>
    </row>
    <row r="858" spans="1:5" s="71" customFormat="1" ht="14.25">
      <c r="A858" s="84"/>
      <c r="B858" s="84"/>
      <c r="C858" s="85"/>
      <c r="D858" s="84"/>
      <c r="E858" s="86"/>
    </row>
    <row r="859" spans="1:5" s="71" customFormat="1" ht="14.25">
      <c r="A859" s="84"/>
      <c r="B859" s="84"/>
      <c r="C859" s="85"/>
      <c r="D859" s="84"/>
      <c r="E859" s="86"/>
    </row>
    <row r="860" spans="1:5" s="71" customFormat="1" ht="14.25">
      <c r="A860" s="84"/>
      <c r="B860" s="84"/>
      <c r="C860" s="85"/>
      <c r="D860" s="84"/>
      <c r="E860" s="86"/>
    </row>
    <row r="861" spans="1:5" s="71" customFormat="1" ht="14.25">
      <c r="A861" s="84"/>
      <c r="B861" s="84"/>
      <c r="C861" s="85"/>
      <c r="D861" s="84"/>
      <c r="E861" s="86"/>
    </row>
    <row r="862" spans="1:5" s="71" customFormat="1" ht="14.25">
      <c r="A862" s="84"/>
      <c r="B862" s="84"/>
      <c r="C862" s="85"/>
      <c r="D862" s="84"/>
      <c r="E862" s="86"/>
    </row>
    <row r="863" spans="1:5" s="71" customFormat="1" ht="14.25">
      <c r="A863" s="84"/>
      <c r="B863" s="84"/>
      <c r="C863" s="85"/>
      <c r="D863" s="84"/>
      <c r="E863" s="86"/>
    </row>
    <row r="864" spans="1:5" s="71" customFormat="1" ht="14.25">
      <c r="A864" s="84"/>
      <c r="B864" s="84"/>
      <c r="C864" s="85"/>
      <c r="D864" s="84"/>
      <c r="E864" s="86"/>
    </row>
    <row r="865" spans="1:5" s="71" customFormat="1" ht="14.25">
      <c r="A865" s="84"/>
      <c r="B865" s="84"/>
      <c r="C865" s="85"/>
      <c r="D865" s="84"/>
      <c r="E865" s="86"/>
    </row>
    <row r="866" spans="1:5" s="71" customFormat="1" ht="14.25">
      <c r="A866" s="84"/>
      <c r="B866" s="84"/>
      <c r="C866" s="85"/>
      <c r="D866" s="84"/>
      <c r="E866" s="86"/>
    </row>
    <row r="867" spans="1:5" s="71" customFormat="1" ht="14.25">
      <c r="A867" s="84"/>
      <c r="B867" s="84"/>
      <c r="C867" s="85"/>
      <c r="D867" s="84"/>
      <c r="E867" s="86"/>
    </row>
    <row r="868" spans="1:5" s="71" customFormat="1" ht="14.25">
      <c r="A868" s="84"/>
      <c r="B868" s="84"/>
      <c r="C868" s="85"/>
      <c r="D868" s="84"/>
      <c r="E868" s="86"/>
    </row>
    <row r="869" spans="1:5" s="71" customFormat="1" ht="14.25">
      <c r="A869" s="84"/>
      <c r="B869" s="84"/>
      <c r="C869" s="85"/>
      <c r="D869" s="84"/>
      <c r="E869" s="86"/>
    </row>
    <row r="870" spans="1:5" s="71" customFormat="1" ht="14.25">
      <c r="A870" s="84"/>
      <c r="B870" s="84"/>
      <c r="C870" s="85"/>
      <c r="D870" s="84"/>
      <c r="E870" s="86"/>
    </row>
    <row r="871" spans="1:5" s="71" customFormat="1" ht="14.25">
      <c r="A871" s="84"/>
      <c r="B871" s="84"/>
      <c r="C871" s="85"/>
      <c r="D871" s="84"/>
      <c r="E871" s="86"/>
    </row>
    <row r="872" spans="1:5" s="71" customFormat="1" ht="14.25">
      <c r="A872" s="84"/>
      <c r="B872" s="84"/>
      <c r="C872" s="85"/>
      <c r="D872" s="84"/>
      <c r="E872" s="86"/>
    </row>
    <row r="873" spans="1:5" s="71" customFormat="1" ht="14.25">
      <c r="A873" s="84"/>
      <c r="B873" s="84"/>
      <c r="C873" s="85"/>
      <c r="D873" s="84"/>
      <c r="E873" s="86"/>
    </row>
    <row r="874" spans="1:5" s="71" customFormat="1" ht="14.25">
      <c r="A874" s="84"/>
      <c r="B874" s="84"/>
      <c r="C874" s="85"/>
      <c r="D874" s="84"/>
      <c r="E874" s="86"/>
    </row>
    <row r="875" spans="1:5" s="71" customFormat="1" ht="14.25">
      <c r="A875" s="84"/>
      <c r="B875" s="84"/>
      <c r="C875" s="85"/>
      <c r="D875" s="84"/>
      <c r="E875" s="86"/>
    </row>
    <row r="876" spans="1:5" s="71" customFormat="1" ht="14.25">
      <c r="A876" s="84"/>
      <c r="B876" s="84"/>
      <c r="C876" s="85"/>
      <c r="D876" s="84"/>
      <c r="E876" s="86"/>
    </row>
    <row r="877" spans="1:5" s="71" customFormat="1" ht="14.25">
      <c r="A877" s="84"/>
      <c r="B877" s="84"/>
      <c r="C877" s="85"/>
      <c r="D877" s="84"/>
      <c r="E877" s="86"/>
    </row>
    <row r="878" spans="1:5" s="71" customFormat="1" ht="14.25">
      <c r="A878" s="84"/>
      <c r="B878" s="84"/>
      <c r="C878" s="85"/>
      <c r="D878" s="84"/>
      <c r="E878" s="86"/>
    </row>
    <row r="879" spans="1:5" s="71" customFormat="1" ht="14.25">
      <c r="A879" s="84"/>
      <c r="B879" s="84"/>
      <c r="C879" s="85"/>
      <c r="D879" s="84"/>
      <c r="E879" s="86"/>
    </row>
    <row r="880" spans="1:5" s="71" customFormat="1" ht="14.25">
      <c r="A880" s="84"/>
      <c r="B880" s="84"/>
      <c r="C880" s="85"/>
      <c r="D880" s="84"/>
      <c r="E880" s="86"/>
    </row>
    <row r="881" spans="1:5" s="71" customFormat="1" ht="14.25">
      <c r="A881" s="84"/>
      <c r="B881" s="84"/>
      <c r="C881" s="85"/>
      <c r="D881" s="84"/>
      <c r="E881" s="86"/>
    </row>
    <row r="882" spans="1:5" s="71" customFormat="1" ht="14.25">
      <c r="A882" s="84"/>
      <c r="B882" s="84"/>
      <c r="C882" s="85"/>
      <c r="D882" s="84"/>
      <c r="E882" s="86"/>
    </row>
    <row r="883" spans="1:5" s="71" customFormat="1" ht="14.25">
      <c r="A883" s="84"/>
      <c r="B883" s="84"/>
      <c r="C883" s="85"/>
      <c r="D883" s="84"/>
      <c r="E883" s="86"/>
    </row>
    <row r="884" spans="1:5" s="71" customFormat="1" ht="14.25">
      <c r="A884" s="84"/>
      <c r="B884" s="84"/>
      <c r="C884" s="85"/>
      <c r="D884" s="84"/>
      <c r="E884" s="86"/>
    </row>
    <row r="885" spans="1:5" s="71" customFormat="1" ht="14.25">
      <c r="A885" s="84"/>
      <c r="B885" s="84"/>
      <c r="C885" s="85"/>
      <c r="D885" s="84"/>
      <c r="E885" s="86"/>
    </row>
    <row r="886" spans="1:5" s="71" customFormat="1" ht="14.25">
      <c r="A886" s="84"/>
      <c r="B886" s="84"/>
      <c r="C886" s="85"/>
      <c r="D886" s="84"/>
      <c r="E886" s="86"/>
    </row>
    <row r="887" spans="1:5" s="71" customFormat="1" ht="14.25">
      <c r="A887" s="84"/>
      <c r="B887" s="84"/>
      <c r="C887" s="85"/>
      <c r="D887" s="84"/>
      <c r="E887" s="86"/>
    </row>
    <row r="888" spans="1:5" s="71" customFormat="1" ht="14.25">
      <c r="A888" s="84"/>
      <c r="B888" s="84"/>
      <c r="C888" s="85"/>
      <c r="D888" s="84"/>
      <c r="E888" s="86"/>
    </row>
    <row r="889" spans="1:5" s="71" customFormat="1" ht="14.25">
      <c r="A889" s="84"/>
      <c r="B889" s="84"/>
      <c r="C889" s="85"/>
      <c r="D889" s="84"/>
      <c r="E889" s="86"/>
    </row>
    <row r="890" spans="1:5" s="71" customFormat="1" ht="14.25">
      <c r="A890" s="84"/>
      <c r="B890" s="84"/>
      <c r="C890" s="85"/>
      <c r="D890" s="84"/>
      <c r="E890" s="86"/>
    </row>
    <row r="891" spans="1:5" s="71" customFormat="1" ht="14.25">
      <c r="A891" s="84"/>
      <c r="B891" s="84"/>
      <c r="C891" s="85"/>
      <c r="D891" s="84"/>
      <c r="E891" s="86"/>
    </row>
    <row r="892" spans="1:5" s="71" customFormat="1" ht="14.25">
      <c r="A892" s="84"/>
      <c r="B892" s="84"/>
      <c r="C892" s="85"/>
      <c r="D892" s="84"/>
      <c r="E892" s="86"/>
    </row>
    <row r="893" spans="1:5" s="71" customFormat="1" ht="14.25">
      <c r="A893" s="84"/>
      <c r="B893" s="84"/>
      <c r="C893" s="85"/>
      <c r="D893" s="84"/>
      <c r="E893" s="86"/>
    </row>
    <row r="894" spans="1:5" s="71" customFormat="1" ht="14.25">
      <c r="A894" s="84"/>
      <c r="B894" s="84"/>
      <c r="C894" s="85"/>
      <c r="D894" s="84"/>
      <c r="E894" s="86"/>
    </row>
    <row r="895" spans="1:5" s="71" customFormat="1" ht="14.25">
      <c r="A895" s="84"/>
      <c r="B895" s="84"/>
      <c r="C895" s="85"/>
      <c r="D895" s="84"/>
      <c r="E895" s="86"/>
    </row>
    <row r="896" spans="1:5" s="71" customFormat="1" ht="14.25">
      <c r="A896" s="84"/>
      <c r="B896" s="84"/>
      <c r="C896" s="85"/>
      <c r="D896" s="84"/>
      <c r="E896" s="86"/>
    </row>
    <row r="897" spans="1:5" s="71" customFormat="1" ht="14.25">
      <c r="A897" s="84"/>
      <c r="B897" s="84"/>
      <c r="C897" s="85"/>
      <c r="D897" s="84"/>
      <c r="E897" s="86"/>
    </row>
    <row r="898" spans="1:5" s="71" customFormat="1" ht="14.25">
      <c r="A898" s="84"/>
      <c r="B898" s="84"/>
      <c r="C898" s="85"/>
      <c r="D898" s="84"/>
      <c r="E898" s="86"/>
    </row>
    <row r="899" spans="1:5" s="71" customFormat="1" ht="14.25">
      <c r="A899" s="84"/>
      <c r="B899" s="84"/>
      <c r="C899" s="85"/>
      <c r="D899" s="84"/>
      <c r="E899" s="86"/>
    </row>
    <row r="900" spans="1:5" s="71" customFormat="1" ht="14.25">
      <c r="A900" s="84"/>
      <c r="B900" s="84"/>
      <c r="C900" s="85"/>
      <c r="D900" s="84"/>
      <c r="E900" s="86"/>
    </row>
    <row r="901" spans="1:5" s="71" customFormat="1" ht="14.25">
      <c r="A901" s="84"/>
      <c r="B901" s="84"/>
      <c r="C901" s="85"/>
      <c r="D901" s="84"/>
      <c r="E901" s="86"/>
    </row>
    <row r="902" spans="1:5" s="71" customFormat="1" ht="14.25">
      <c r="A902" s="84"/>
      <c r="B902" s="84"/>
      <c r="C902" s="85"/>
      <c r="D902" s="84"/>
      <c r="E902" s="86"/>
    </row>
    <row r="903" spans="1:5" s="71" customFormat="1" ht="14.25">
      <c r="A903" s="84"/>
      <c r="B903" s="84"/>
      <c r="C903" s="85"/>
      <c r="D903" s="84"/>
      <c r="E903" s="86"/>
    </row>
    <row r="904" spans="1:5" s="71" customFormat="1" ht="14.25">
      <c r="A904" s="84"/>
      <c r="B904" s="84"/>
      <c r="C904" s="85"/>
      <c r="D904" s="84"/>
      <c r="E904" s="86"/>
    </row>
    <row r="905" spans="1:5" s="71" customFormat="1" ht="14.25">
      <c r="A905" s="84"/>
      <c r="B905" s="84"/>
      <c r="C905" s="85"/>
      <c r="D905" s="84"/>
      <c r="E905" s="86"/>
    </row>
    <row r="906" spans="1:5" s="71" customFormat="1" ht="14.25">
      <c r="A906" s="84"/>
      <c r="B906" s="84"/>
      <c r="C906" s="85"/>
      <c r="D906" s="84"/>
      <c r="E906" s="86"/>
    </row>
    <row r="907" spans="1:5" s="71" customFormat="1" ht="14.25">
      <c r="A907" s="84"/>
      <c r="B907" s="84"/>
      <c r="C907" s="85"/>
      <c r="D907" s="84"/>
      <c r="E907" s="86"/>
    </row>
    <row r="908" spans="1:5" s="71" customFormat="1" ht="14.25">
      <c r="A908" s="84"/>
      <c r="B908" s="84"/>
      <c r="C908" s="85"/>
      <c r="D908" s="84"/>
      <c r="E908" s="86"/>
    </row>
    <row r="909" spans="1:5" s="71" customFormat="1" ht="14.25">
      <c r="A909" s="84"/>
      <c r="B909" s="84"/>
      <c r="C909" s="85"/>
      <c r="D909" s="84"/>
      <c r="E909" s="86"/>
    </row>
    <row r="910" spans="1:5" s="71" customFormat="1" ht="14.25">
      <c r="A910" s="84"/>
      <c r="B910" s="84"/>
      <c r="C910" s="85"/>
      <c r="D910" s="84"/>
      <c r="E910" s="86"/>
    </row>
    <row r="911" spans="1:5" s="71" customFormat="1" ht="14.25">
      <c r="A911" s="84"/>
      <c r="B911" s="84"/>
      <c r="C911" s="85"/>
      <c r="D911" s="84"/>
      <c r="E911" s="86"/>
    </row>
    <row r="912" spans="1:5" s="71" customFormat="1" ht="14.25">
      <c r="A912" s="84"/>
      <c r="B912" s="84"/>
      <c r="C912" s="85"/>
      <c r="D912" s="84"/>
      <c r="E912" s="86"/>
    </row>
    <row r="913" spans="1:5" s="71" customFormat="1" ht="14.25">
      <c r="A913" s="84"/>
      <c r="B913" s="84"/>
      <c r="C913" s="85"/>
      <c r="D913" s="84"/>
      <c r="E913" s="86"/>
    </row>
    <row r="914" spans="1:5" s="71" customFormat="1" ht="14.25">
      <c r="A914" s="84"/>
      <c r="B914" s="84"/>
      <c r="C914" s="85"/>
      <c r="D914" s="84"/>
      <c r="E914" s="86"/>
    </row>
    <row r="915" spans="1:5" s="71" customFormat="1" ht="14.25">
      <c r="A915" s="84"/>
      <c r="B915" s="84"/>
      <c r="C915" s="85"/>
      <c r="D915" s="84"/>
      <c r="E915" s="86"/>
    </row>
    <row r="916" spans="1:5" s="71" customFormat="1" ht="14.25">
      <c r="A916" s="84"/>
      <c r="B916" s="84"/>
      <c r="C916" s="85"/>
      <c r="D916" s="84"/>
      <c r="E916" s="86"/>
    </row>
    <row r="917" spans="1:5" s="71" customFormat="1" ht="14.25">
      <c r="A917" s="84"/>
      <c r="B917" s="84"/>
      <c r="C917" s="85"/>
      <c r="D917" s="84"/>
      <c r="E917" s="86"/>
    </row>
    <row r="918" spans="1:5" s="71" customFormat="1" ht="14.25">
      <c r="A918" s="84"/>
      <c r="B918" s="84"/>
      <c r="C918" s="85"/>
      <c r="D918" s="84"/>
      <c r="E918" s="86"/>
    </row>
    <row r="919" spans="1:5" s="71" customFormat="1" ht="14.25">
      <c r="A919" s="84"/>
      <c r="B919" s="84"/>
      <c r="C919" s="85"/>
      <c r="D919" s="84"/>
      <c r="E919" s="86"/>
    </row>
    <row r="920" spans="1:5" s="71" customFormat="1" ht="14.25">
      <c r="A920" s="84"/>
      <c r="B920" s="84"/>
      <c r="C920" s="85"/>
      <c r="D920" s="84"/>
      <c r="E920" s="86"/>
    </row>
    <row r="921" spans="1:5" s="71" customFormat="1" ht="14.25">
      <c r="A921" s="84"/>
      <c r="B921" s="84"/>
      <c r="C921" s="85"/>
      <c r="D921" s="84"/>
      <c r="E921" s="86"/>
    </row>
    <row r="922" spans="1:5" s="71" customFormat="1" ht="14.25">
      <c r="A922" s="84"/>
      <c r="B922" s="84"/>
      <c r="C922" s="85"/>
      <c r="D922" s="84"/>
      <c r="E922" s="86"/>
    </row>
    <row r="923" spans="1:5" s="71" customFormat="1" ht="14.25">
      <c r="A923" s="84"/>
      <c r="B923" s="84"/>
      <c r="C923" s="85"/>
      <c r="D923" s="84"/>
      <c r="E923" s="86"/>
    </row>
    <row r="924" spans="1:5" s="71" customFormat="1" ht="14.25">
      <c r="A924" s="84"/>
      <c r="B924" s="84"/>
      <c r="C924" s="85"/>
      <c r="D924" s="84"/>
      <c r="E924" s="86"/>
    </row>
    <row r="925" spans="1:5" s="71" customFormat="1" ht="14.25">
      <c r="A925" s="84"/>
      <c r="B925" s="84"/>
      <c r="C925" s="85"/>
      <c r="D925" s="84"/>
      <c r="E925" s="86"/>
    </row>
    <row r="926" spans="1:5" s="71" customFormat="1" ht="14.25">
      <c r="A926" s="84"/>
      <c r="B926" s="84"/>
      <c r="C926" s="85"/>
      <c r="D926" s="84"/>
      <c r="E926" s="86"/>
    </row>
    <row r="927" spans="1:5" s="71" customFormat="1" ht="14.25">
      <c r="A927" s="84"/>
      <c r="B927" s="84"/>
      <c r="C927" s="85"/>
      <c r="D927" s="84"/>
      <c r="E927" s="86"/>
    </row>
    <row r="928" spans="1:5" s="71" customFormat="1" ht="14.25">
      <c r="A928" s="84"/>
      <c r="B928" s="84"/>
      <c r="C928" s="85"/>
      <c r="D928" s="84"/>
      <c r="E928" s="86"/>
    </row>
    <row r="929" spans="1:5" s="71" customFormat="1" ht="14.25">
      <c r="A929" s="84"/>
      <c r="B929" s="84"/>
      <c r="C929" s="85"/>
      <c r="D929" s="84"/>
      <c r="E929" s="86"/>
    </row>
    <row r="930" spans="1:5" s="71" customFormat="1" ht="14.25">
      <c r="A930" s="84"/>
      <c r="B930" s="84"/>
      <c r="C930" s="85"/>
      <c r="D930" s="84"/>
      <c r="E930" s="86"/>
    </row>
    <row r="931" spans="1:5" s="71" customFormat="1" ht="14.25">
      <c r="A931" s="84"/>
      <c r="B931" s="84"/>
      <c r="C931" s="85"/>
      <c r="D931" s="84"/>
      <c r="E931" s="86"/>
    </row>
    <row r="932" spans="1:5" s="71" customFormat="1" ht="14.25">
      <c r="A932" s="84"/>
      <c r="B932" s="84"/>
      <c r="C932" s="85"/>
      <c r="D932" s="84"/>
      <c r="E932" s="86"/>
    </row>
    <row r="933" spans="1:5" s="71" customFormat="1" ht="14.25">
      <c r="A933" s="84"/>
      <c r="B933" s="84"/>
      <c r="C933" s="85"/>
      <c r="D933" s="84"/>
      <c r="E933" s="86"/>
    </row>
    <row r="934" spans="1:5" s="71" customFormat="1" ht="14.25">
      <c r="A934" s="84"/>
      <c r="B934" s="84"/>
      <c r="C934" s="85"/>
      <c r="D934" s="84"/>
      <c r="E934" s="86"/>
    </row>
    <row r="935" spans="1:5" s="71" customFormat="1" ht="14.25">
      <c r="A935" s="84"/>
      <c r="B935" s="84"/>
      <c r="C935" s="85"/>
      <c r="D935" s="84"/>
      <c r="E935" s="86"/>
    </row>
    <row r="936" spans="1:5" s="71" customFormat="1" ht="14.25">
      <c r="A936" s="84"/>
      <c r="B936" s="84"/>
      <c r="C936" s="85"/>
      <c r="D936" s="84"/>
      <c r="E936" s="86"/>
    </row>
    <row r="937" spans="1:5" s="71" customFormat="1" ht="14.25">
      <c r="A937" s="84"/>
      <c r="B937" s="84"/>
      <c r="C937" s="85"/>
      <c r="D937" s="84"/>
      <c r="E937" s="86"/>
    </row>
    <row r="938" spans="1:5" s="71" customFormat="1" ht="14.25">
      <c r="A938" s="84"/>
      <c r="B938" s="84"/>
      <c r="C938" s="85"/>
      <c r="D938" s="84"/>
      <c r="E938" s="86"/>
    </row>
    <row r="939" spans="1:5" s="71" customFormat="1" ht="14.25">
      <c r="A939" s="84"/>
      <c r="B939" s="84"/>
      <c r="C939" s="85"/>
      <c r="D939" s="84"/>
      <c r="E939" s="86"/>
    </row>
    <row r="940" spans="1:5" s="71" customFormat="1" ht="14.25">
      <c r="A940" s="84"/>
      <c r="B940" s="84"/>
      <c r="C940" s="85"/>
      <c r="D940" s="84"/>
      <c r="E940" s="86"/>
    </row>
    <row r="941" spans="1:5" s="71" customFormat="1" ht="14.25">
      <c r="A941" s="84"/>
      <c r="B941" s="84"/>
      <c r="C941" s="85"/>
      <c r="D941" s="84"/>
      <c r="E941" s="86"/>
    </row>
    <row r="942" spans="1:5" s="71" customFormat="1" ht="14.25">
      <c r="A942" s="84"/>
      <c r="B942" s="84"/>
      <c r="C942" s="85"/>
      <c r="D942" s="84"/>
      <c r="E942" s="86"/>
    </row>
    <row r="943" spans="1:5" s="71" customFormat="1" ht="14.25">
      <c r="A943" s="84"/>
      <c r="B943" s="84"/>
      <c r="C943" s="85"/>
      <c r="D943" s="84"/>
      <c r="E943" s="86"/>
    </row>
    <row r="944" spans="1:5" s="71" customFormat="1" ht="14.25">
      <c r="A944" s="84"/>
      <c r="B944" s="84"/>
      <c r="C944" s="85"/>
      <c r="D944" s="84"/>
      <c r="E944" s="86"/>
    </row>
    <row r="945" spans="1:5" s="71" customFormat="1" ht="14.25">
      <c r="A945" s="84"/>
      <c r="B945" s="84"/>
      <c r="C945" s="85"/>
      <c r="D945" s="84"/>
      <c r="E945" s="86"/>
    </row>
    <row r="946" spans="1:5" s="71" customFormat="1" ht="14.25">
      <c r="A946" s="84"/>
      <c r="B946" s="84"/>
      <c r="C946" s="85"/>
      <c r="D946" s="84"/>
      <c r="E946" s="86"/>
    </row>
    <row r="947" spans="1:5" s="71" customFormat="1" ht="14.25">
      <c r="A947" s="84"/>
      <c r="B947" s="84"/>
      <c r="C947" s="85"/>
      <c r="D947" s="84"/>
      <c r="E947" s="86"/>
    </row>
    <row r="948" spans="1:5" s="71" customFormat="1" ht="14.25">
      <c r="A948" s="84"/>
      <c r="B948" s="84"/>
      <c r="C948" s="85"/>
      <c r="D948" s="84"/>
      <c r="E948" s="86"/>
    </row>
    <row r="949" spans="1:5" s="71" customFormat="1" ht="14.25">
      <c r="A949" s="84"/>
      <c r="B949" s="84"/>
      <c r="C949" s="85"/>
      <c r="D949" s="84"/>
      <c r="E949" s="86"/>
    </row>
    <row r="950" spans="1:5" s="71" customFormat="1" ht="14.25">
      <c r="A950" s="84"/>
      <c r="B950" s="84"/>
      <c r="C950" s="85"/>
      <c r="D950" s="84"/>
      <c r="E950" s="86"/>
    </row>
    <row r="951" spans="1:5" s="71" customFormat="1" ht="14.25">
      <c r="A951" s="84"/>
      <c r="B951" s="84"/>
      <c r="C951" s="85"/>
      <c r="D951" s="84"/>
      <c r="E951" s="86"/>
    </row>
    <row r="952" spans="1:5" s="71" customFormat="1" ht="14.25">
      <c r="A952" s="84"/>
      <c r="B952" s="84"/>
      <c r="C952" s="85"/>
      <c r="D952" s="84"/>
      <c r="E952" s="86"/>
    </row>
    <row r="953" spans="1:5" s="71" customFormat="1" ht="14.25">
      <c r="A953" s="84"/>
      <c r="B953" s="84"/>
      <c r="C953" s="85"/>
      <c r="D953" s="84"/>
      <c r="E953" s="86"/>
    </row>
    <row r="954" spans="1:5" s="71" customFormat="1" ht="14.25">
      <c r="A954" s="84"/>
      <c r="B954" s="84"/>
      <c r="C954" s="85"/>
      <c r="D954" s="84"/>
      <c r="E954" s="86"/>
    </row>
    <row r="955" spans="1:5" s="71" customFormat="1" ht="14.25">
      <c r="A955" s="84"/>
      <c r="B955" s="84"/>
      <c r="C955" s="85"/>
      <c r="D955" s="84"/>
      <c r="E955" s="86"/>
    </row>
    <row r="956" spans="1:5" s="71" customFormat="1" ht="14.25">
      <c r="A956" s="84"/>
      <c r="B956" s="84"/>
      <c r="C956" s="85"/>
      <c r="D956" s="84"/>
      <c r="E956" s="86"/>
    </row>
    <row r="957" spans="1:5" s="71" customFormat="1" ht="14.25">
      <c r="A957" s="84"/>
      <c r="B957" s="84"/>
      <c r="C957" s="85"/>
      <c r="D957" s="84"/>
      <c r="E957" s="86"/>
    </row>
    <row r="958" spans="1:5" s="71" customFormat="1" ht="14.25">
      <c r="A958" s="84"/>
      <c r="B958" s="84"/>
      <c r="C958" s="85"/>
      <c r="D958" s="84"/>
      <c r="E958" s="86"/>
    </row>
    <row r="959" spans="1:5" s="71" customFormat="1" ht="14.25">
      <c r="A959" s="84"/>
      <c r="B959" s="84"/>
      <c r="C959" s="85"/>
      <c r="D959" s="84"/>
      <c r="E959" s="86"/>
    </row>
    <row r="960" spans="1:5" s="71" customFormat="1" ht="14.25">
      <c r="A960" s="84"/>
      <c r="B960" s="84"/>
      <c r="C960" s="85"/>
      <c r="D960" s="84"/>
      <c r="E960" s="86"/>
    </row>
    <row r="961" spans="1:5" s="71" customFormat="1" ht="14.25">
      <c r="A961" s="84"/>
      <c r="B961" s="84"/>
      <c r="C961" s="85"/>
      <c r="D961" s="84"/>
      <c r="E961" s="86"/>
    </row>
    <row r="962" spans="1:5" s="71" customFormat="1" ht="14.25">
      <c r="A962" s="84"/>
      <c r="B962" s="84"/>
      <c r="C962" s="85"/>
      <c r="D962" s="84"/>
      <c r="E962" s="86"/>
    </row>
    <row r="963" spans="1:5" s="71" customFormat="1" ht="14.25">
      <c r="A963" s="84"/>
      <c r="B963" s="84"/>
      <c r="C963" s="85"/>
      <c r="D963" s="84"/>
      <c r="E963" s="86"/>
    </row>
    <row r="964" spans="1:5" s="71" customFormat="1" ht="14.25">
      <c r="A964" s="84"/>
      <c r="B964" s="84"/>
      <c r="C964" s="85"/>
      <c r="D964" s="84"/>
      <c r="E964" s="86"/>
    </row>
    <row r="965" spans="1:5" s="71" customFormat="1" ht="14.25">
      <c r="A965" s="84"/>
      <c r="B965" s="84"/>
      <c r="C965" s="85"/>
      <c r="D965" s="84"/>
      <c r="E965" s="86"/>
    </row>
    <row r="966" spans="1:5" s="71" customFormat="1" ht="14.25">
      <c r="A966" s="84"/>
      <c r="B966" s="84"/>
      <c r="C966" s="85"/>
      <c r="D966" s="84"/>
      <c r="E966" s="86"/>
    </row>
    <row r="967" spans="1:5" s="71" customFormat="1" ht="14.25">
      <c r="A967" s="84"/>
      <c r="B967" s="84"/>
      <c r="C967" s="85"/>
      <c r="D967" s="84"/>
      <c r="E967" s="86"/>
    </row>
    <row r="968" spans="1:5" s="71" customFormat="1" ht="14.25">
      <c r="A968" s="84"/>
      <c r="B968" s="84"/>
      <c r="C968" s="85"/>
      <c r="D968" s="84"/>
      <c r="E968" s="86"/>
    </row>
    <row r="969" spans="1:5" s="71" customFormat="1" ht="14.25">
      <c r="A969" s="84"/>
      <c r="B969" s="84"/>
      <c r="C969" s="85"/>
      <c r="D969" s="84"/>
      <c r="E969" s="86"/>
    </row>
    <row r="970" spans="1:5" s="71" customFormat="1" ht="14.25">
      <c r="A970" s="84"/>
      <c r="B970" s="84"/>
      <c r="C970" s="85"/>
      <c r="D970" s="84"/>
      <c r="E970" s="86"/>
    </row>
    <row r="971" spans="1:5" s="71" customFormat="1" ht="14.25">
      <c r="A971" s="84"/>
      <c r="B971" s="84"/>
      <c r="C971" s="85"/>
      <c r="D971" s="84"/>
      <c r="E971" s="86"/>
    </row>
    <row r="972" spans="1:5" s="71" customFormat="1" ht="14.25">
      <c r="A972" s="84"/>
      <c r="B972" s="84"/>
      <c r="C972" s="85"/>
      <c r="D972" s="84"/>
      <c r="E972" s="86"/>
    </row>
    <row r="973" spans="1:5" s="71" customFormat="1" ht="14.25">
      <c r="A973" s="84"/>
      <c r="B973" s="84"/>
      <c r="C973" s="85"/>
      <c r="D973" s="84"/>
      <c r="E973" s="86"/>
    </row>
    <row r="974" spans="1:5" s="71" customFormat="1" ht="14.25">
      <c r="A974" s="84"/>
      <c r="B974" s="84"/>
      <c r="C974" s="85"/>
      <c r="D974" s="84"/>
      <c r="E974" s="86"/>
    </row>
    <row r="975" spans="1:5" s="71" customFormat="1" ht="14.25">
      <c r="A975" s="84"/>
      <c r="B975" s="84"/>
      <c r="C975" s="85"/>
      <c r="D975" s="84"/>
      <c r="E975" s="86"/>
    </row>
    <row r="976" spans="1:5" s="71" customFormat="1" ht="14.25">
      <c r="A976" s="84"/>
      <c r="B976" s="84"/>
      <c r="C976" s="85"/>
      <c r="D976" s="84"/>
      <c r="E976" s="86"/>
    </row>
    <row r="977" spans="1:5" s="71" customFormat="1" ht="14.25">
      <c r="A977" s="84"/>
      <c r="B977" s="84"/>
      <c r="C977" s="85"/>
      <c r="D977" s="84"/>
      <c r="E977" s="86"/>
    </row>
    <row r="978" spans="1:5" s="71" customFormat="1" ht="14.25">
      <c r="A978" s="84"/>
      <c r="B978" s="84"/>
      <c r="C978" s="85"/>
      <c r="D978" s="84"/>
      <c r="E978" s="86"/>
    </row>
    <row r="979" spans="1:5" s="71" customFormat="1" ht="14.25">
      <c r="A979" s="84"/>
      <c r="B979" s="84"/>
      <c r="C979" s="85"/>
      <c r="D979" s="84"/>
      <c r="E979" s="86"/>
    </row>
    <row r="980" spans="1:5" s="71" customFormat="1" ht="14.25">
      <c r="A980" s="84"/>
      <c r="B980" s="84"/>
      <c r="C980" s="85"/>
      <c r="D980" s="84"/>
      <c r="E980" s="86"/>
    </row>
    <row r="981" spans="1:5" s="71" customFormat="1" ht="14.25">
      <c r="A981" s="84"/>
      <c r="B981" s="84"/>
      <c r="C981" s="85"/>
      <c r="D981" s="84"/>
      <c r="E981" s="86"/>
    </row>
    <row r="982" spans="1:5" s="71" customFormat="1" ht="14.25">
      <c r="A982" s="84"/>
      <c r="B982" s="84"/>
      <c r="C982" s="85"/>
      <c r="D982" s="84"/>
      <c r="E982" s="86"/>
    </row>
    <row r="983" spans="1:5" s="71" customFormat="1" ht="14.25">
      <c r="A983" s="84"/>
      <c r="B983" s="84"/>
      <c r="C983" s="85"/>
      <c r="D983" s="84"/>
      <c r="E983" s="86"/>
    </row>
    <row r="984" spans="1:5" s="71" customFormat="1" ht="14.25">
      <c r="A984" s="84"/>
      <c r="B984" s="84"/>
      <c r="C984" s="85"/>
      <c r="D984" s="84"/>
      <c r="E984" s="86"/>
    </row>
    <row r="985" spans="1:5" s="71" customFormat="1" ht="14.25">
      <c r="A985" s="84"/>
      <c r="B985" s="84"/>
      <c r="C985" s="85"/>
      <c r="D985" s="84"/>
      <c r="E985" s="86"/>
    </row>
    <row r="986" spans="1:5" s="71" customFormat="1" ht="14.25">
      <c r="A986" s="84"/>
      <c r="B986" s="84"/>
      <c r="C986" s="85"/>
      <c r="D986" s="84"/>
      <c r="E986" s="86"/>
    </row>
    <row r="987" spans="1:5" s="71" customFormat="1" ht="14.25">
      <c r="A987" s="84"/>
      <c r="B987" s="84"/>
      <c r="C987" s="85"/>
      <c r="D987" s="84"/>
      <c r="E987" s="86"/>
    </row>
    <row r="988" spans="1:5" s="71" customFormat="1" ht="14.25">
      <c r="A988" s="84"/>
      <c r="B988" s="84"/>
      <c r="C988" s="85"/>
      <c r="D988" s="84"/>
      <c r="E988" s="86"/>
    </row>
    <row r="989" spans="1:5" s="71" customFormat="1" ht="14.25">
      <c r="A989" s="84"/>
      <c r="B989" s="84"/>
      <c r="C989" s="85"/>
      <c r="D989" s="84"/>
      <c r="E989" s="86"/>
    </row>
    <row r="990" spans="1:5" s="71" customFormat="1" ht="14.25">
      <c r="A990" s="84"/>
      <c r="B990" s="84"/>
      <c r="C990" s="85"/>
      <c r="D990" s="84"/>
      <c r="E990" s="86"/>
    </row>
    <row r="991" spans="1:5" s="71" customFormat="1" ht="14.25">
      <c r="A991" s="84"/>
      <c r="B991" s="84"/>
      <c r="C991" s="85"/>
      <c r="D991" s="84"/>
      <c r="E991" s="86"/>
    </row>
    <row r="992" spans="1:5" s="71" customFormat="1" ht="14.25">
      <c r="A992" s="84"/>
      <c r="B992" s="84"/>
      <c r="C992" s="85"/>
      <c r="D992" s="84"/>
      <c r="E992" s="86"/>
    </row>
    <row r="993" spans="1:5" s="71" customFormat="1" ht="14.25">
      <c r="A993" s="84"/>
      <c r="B993" s="84"/>
      <c r="C993" s="85"/>
      <c r="D993" s="84"/>
      <c r="E993" s="86"/>
    </row>
    <row r="994" spans="1:5" s="71" customFormat="1" ht="14.25">
      <c r="A994" s="84"/>
      <c r="B994" s="84"/>
      <c r="C994" s="85"/>
      <c r="D994" s="84"/>
      <c r="E994" s="86"/>
    </row>
    <row r="995" spans="1:5" s="71" customFormat="1" ht="14.25">
      <c r="A995" s="84"/>
      <c r="B995" s="84"/>
      <c r="C995" s="85"/>
      <c r="D995" s="84"/>
      <c r="E995" s="86"/>
    </row>
    <row r="996" spans="1:5" s="71" customFormat="1" ht="14.25">
      <c r="A996" s="84"/>
      <c r="B996" s="84"/>
      <c r="C996" s="85"/>
      <c r="D996" s="84"/>
      <c r="E996" s="86"/>
    </row>
    <row r="997" spans="1:5" s="71" customFormat="1" ht="14.25">
      <c r="A997" s="84"/>
      <c r="B997" s="84"/>
      <c r="C997" s="85"/>
      <c r="D997" s="84"/>
      <c r="E997" s="86"/>
    </row>
    <row r="998" spans="1:5" s="71" customFormat="1" ht="14.25">
      <c r="A998" s="84"/>
      <c r="B998" s="84"/>
      <c r="C998" s="85"/>
      <c r="D998" s="84"/>
      <c r="E998" s="86"/>
    </row>
    <row r="999" spans="1:5" s="71" customFormat="1" ht="14.25">
      <c r="A999" s="84"/>
      <c r="B999" s="84"/>
      <c r="C999" s="85"/>
      <c r="D999" s="84"/>
      <c r="E999" s="86"/>
    </row>
    <row r="1000" spans="1:5" s="71" customFormat="1" ht="14.25">
      <c r="A1000" s="84"/>
      <c r="B1000" s="84"/>
      <c r="C1000" s="85"/>
      <c r="D1000" s="84"/>
      <c r="E1000" s="86"/>
    </row>
    <row r="1001" spans="1:5" s="71" customFormat="1" ht="14.25">
      <c r="A1001" s="84"/>
      <c r="B1001" s="84"/>
      <c r="C1001" s="85"/>
      <c r="D1001" s="84"/>
      <c r="E1001" s="86"/>
    </row>
    <row r="1002" spans="1:5" s="71" customFormat="1" ht="14.25">
      <c r="A1002" s="84"/>
      <c r="B1002" s="84"/>
      <c r="C1002" s="85"/>
      <c r="D1002" s="84"/>
      <c r="E1002" s="86"/>
    </row>
    <row r="1003" spans="1:5" s="71" customFormat="1" ht="14.25">
      <c r="A1003" s="84"/>
      <c r="B1003" s="84"/>
      <c r="C1003" s="85"/>
      <c r="D1003" s="84"/>
      <c r="E1003" s="86"/>
    </row>
    <row r="1004" spans="1:5" s="71" customFormat="1" ht="14.25">
      <c r="A1004" s="84"/>
      <c r="B1004" s="84"/>
      <c r="C1004" s="85"/>
      <c r="D1004" s="84"/>
      <c r="E1004" s="86"/>
    </row>
    <row r="1005" spans="1:5" s="71" customFormat="1" ht="14.25">
      <c r="A1005" s="84"/>
      <c r="B1005" s="84"/>
      <c r="C1005" s="85"/>
      <c r="D1005" s="84"/>
      <c r="E1005" s="86"/>
    </row>
    <row r="1006" spans="1:5" s="71" customFormat="1" ht="14.25">
      <c r="A1006" s="84"/>
      <c r="B1006" s="84"/>
      <c r="C1006" s="85"/>
      <c r="D1006" s="84"/>
      <c r="E1006" s="86"/>
    </row>
    <row r="1007" spans="1:5" s="71" customFormat="1" ht="14.25">
      <c r="A1007" s="84"/>
      <c r="B1007" s="84"/>
      <c r="C1007" s="85"/>
      <c r="D1007" s="84"/>
      <c r="E1007" s="86"/>
    </row>
    <row r="1008" spans="1:5" s="71" customFormat="1" ht="14.25">
      <c r="A1008" s="84"/>
      <c r="B1008" s="84"/>
      <c r="C1008" s="85"/>
      <c r="D1008" s="84"/>
      <c r="E1008" s="86"/>
    </row>
    <row r="1009" spans="1:5" s="71" customFormat="1" ht="14.25">
      <c r="A1009" s="84"/>
      <c r="B1009" s="84"/>
      <c r="C1009" s="85"/>
      <c r="D1009" s="84"/>
      <c r="E1009" s="86"/>
    </row>
    <row r="1010" spans="1:5" s="71" customFormat="1" ht="14.25">
      <c r="A1010" s="84"/>
      <c r="B1010" s="84"/>
      <c r="C1010" s="85"/>
      <c r="D1010" s="84"/>
      <c r="E1010" s="86"/>
    </row>
    <row r="1011" spans="1:5" s="71" customFormat="1" ht="14.25">
      <c r="A1011" s="84"/>
      <c r="B1011" s="84"/>
      <c r="C1011" s="85"/>
      <c r="D1011" s="84"/>
      <c r="E1011" s="86"/>
    </row>
    <row r="1012" spans="1:5" s="71" customFormat="1" ht="14.25">
      <c r="A1012" s="84"/>
      <c r="B1012" s="84"/>
      <c r="C1012" s="85"/>
      <c r="D1012" s="84"/>
      <c r="E1012" s="86"/>
    </row>
    <row r="1013" spans="1:5" s="71" customFormat="1" ht="14.25">
      <c r="A1013" s="84"/>
      <c r="B1013" s="84"/>
      <c r="C1013" s="85"/>
      <c r="D1013" s="84"/>
      <c r="E1013" s="86"/>
    </row>
    <row r="1014" spans="1:5" s="71" customFormat="1" ht="14.25">
      <c r="A1014" s="84"/>
      <c r="B1014" s="84"/>
      <c r="C1014" s="85"/>
      <c r="D1014" s="84"/>
      <c r="E1014" s="86"/>
    </row>
    <row r="1015" spans="1:5" s="71" customFormat="1" ht="14.25">
      <c r="A1015" s="84"/>
      <c r="B1015" s="84"/>
      <c r="C1015" s="85"/>
      <c r="D1015" s="84"/>
      <c r="E1015" s="86"/>
    </row>
    <row r="1016" spans="1:5" s="71" customFormat="1" ht="14.25">
      <c r="A1016" s="84"/>
      <c r="B1016" s="84"/>
      <c r="C1016" s="85"/>
      <c r="D1016" s="84"/>
      <c r="E1016" s="86"/>
    </row>
    <row r="1017" spans="1:5" s="71" customFormat="1" ht="13.5" customHeight="1">
      <c r="A1017" s="84"/>
      <c r="B1017" s="84"/>
      <c r="C1017" s="85"/>
      <c r="D1017" s="84"/>
      <c r="E1017" s="86"/>
    </row>
    <row r="1018" spans="1:5" s="71" customFormat="1" ht="14.25">
      <c r="A1018" s="84"/>
      <c r="B1018" s="84"/>
      <c r="C1018" s="85"/>
      <c r="D1018" s="84"/>
      <c r="E1018" s="86"/>
    </row>
    <row r="1019" spans="1:5" s="71" customFormat="1" ht="14.25">
      <c r="A1019" s="84"/>
      <c r="B1019" s="84"/>
      <c r="C1019" s="85"/>
      <c r="D1019" s="84"/>
      <c r="E1019" s="86"/>
    </row>
    <row r="1020" spans="1:5" s="71" customFormat="1" ht="14.25">
      <c r="A1020" s="84"/>
      <c r="B1020" s="84"/>
      <c r="C1020" s="85"/>
      <c r="D1020" s="84"/>
      <c r="E1020" s="86"/>
    </row>
    <row r="1021" spans="1:5" s="71" customFormat="1" ht="14.25">
      <c r="A1021" s="84"/>
      <c r="B1021" s="84"/>
      <c r="C1021" s="85"/>
      <c r="D1021" s="84"/>
      <c r="E1021" s="86"/>
    </row>
    <row r="1022" spans="1:5" s="71" customFormat="1" ht="14.25">
      <c r="A1022" s="84"/>
      <c r="B1022" s="84"/>
      <c r="C1022" s="85"/>
      <c r="D1022" s="84"/>
      <c r="E1022" s="86"/>
    </row>
    <row r="1023" spans="1:5" s="71" customFormat="1" ht="14.25">
      <c r="A1023" s="84"/>
      <c r="B1023" s="84"/>
      <c r="C1023" s="85"/>
      <c r="D1023" s="84"/>
      <c r="E1023" s="86"/>
    </row>
    <row r="1024" spans="1:5" s="71" customFormat="1" ht="14.25">
      <c r="A1024" s="84"/>
      <c r="B1024" s="84"/>
      <c r="C1024" s="85"/>
      <c r="D1024" s="84"/>
      <c r="E1024" s="86"/>
    </row>
    <row r="1025" spans="1:5" s="71" customFormat="1" ht="14.25">
      <c r="A1025" s="84"/>
      <c r="B1025" s="84"/>
      <c r="C1025" s="85"/>
      <c r="D1025" s="84"/>
      <c r="E1025" s="86"/>
    </row>
    <row r="1026" spans="1:5" s="71" customFormat="1" ht="14.25">
      <c r="A1026" s="84"/>
      <c r="B1026" s="84"/>
      <c r="C1026" s="85"/>
      <c r="D1026" s="84"/>
      <c r="E1026" s="86"/>
    </row>
    <row r="1027" spans="1:5" s="71" customFormat="1" ht="14.25">
      <c r="A1027" s="84"/>
      <c r="B1027" s="84"/>
      <c r="C1027" s="85"/>
      <c r="D1027" s="84"/>
      <c r="E1027" s="86"/>
    </row>
    <row r="1028" spans="1:5" s="71" customFormat="1" ht="14.25">
      <c r="A1028" s="84"/>
      <c r="B1028" s="84"/>
      <c r="C1028" s="85"/>
      <c r="D1028" s="84"/>
      <c r="E1028" s="86"/>
    </row>
    <row r="1029" spans="1:5" s="71" customFormat="1" ht="14.25">
      <c r="A1029" s="84"/>
      <c r="B1029" s="84"/>
      <c r="C1029" s="85"/>
      <c r="D1029" s="84"/>
      <c r="E1029" s="86"/>
    </row>
    <row r="1030" spans="1:5" s="71" customFormat="1" ht="14.25">
      <c r="A1030" s="84"/>
      <c r="B1030" s="84"/>
      <c r="C1030" s="85"/>
      <c r="D1030" s="84"/>
      <c r="E1030" s="86"/>
    </row>
    <row r="1031" spans="1:5" s="71" customFormat="1" ht="14.25">
      <c r="A1031" s="84"/>
      <c r="B1031" s="84"/>
      <c r="C1031" s="85"/>
      <c r="D1031" s="84"/>
      <c r="E1031" s="86"/>
    </row>
    <row r="1032" spans="1:5" s="71" customFormat="1" ht="14.25">
      <c r="A1032" s="84"/>
      <c r="B1032" s="84"/>
      <c r="C1032" s="85"/>
      <c r="D1032" s="84"/>
      <c r="E1032" s="86"/>
    </row>
    <row r="1033" spans="1:5" s="71" customFormat="1" ht="14.25">
      <c r="A1033" s="84"/>
      <c r="B1033" s="84"/>
      <c r="C1033" s="85"/>
      <c r="D1033" s="84"/>
      <c r="E1033" s="86"/>
    </row>
    <row r="1034" spans="1:5" s="71" customFormat="1" ht="14.25">
      <c r="A1034" s="84"/>
      <c r="B1034" s="84"/>
      <c r="C1034" s="85"/>
      <c r="D1034" s="84"/>
      <c r="E1034" s="86"/>
    </row>
    <row r="1035" spans="1:5" s="71" customFormat="1" ht="14.25">
      <c r="A1035" s="84"/>
      <c r="B1035" s="84"/>
      <c r="C1035" s="85"/>
      <c r="D1035" s="84"/>
      <c r="E1035" s="86"/>
    </row>
    <row r="1036" spans="1:5" s="71" customFormat="1" ht="14.25">
      <c r="A1036" s="84"/>
      <c r="B1036" s="84"/>
      <c r="C1036" s="85"/>
      <c r="D1036" s="84"/>
      <c r="E1036" s="86"/>
    </row>
    <row r="1037" spans="1:5" s="71" customFormat="1" ht="14.25">
      <c r="A1037" s="84"/>
      <c r="B1037" s="84"/>
      <c r="C1037" s="85"/>
      <c r="D1037" s="84"/>
      <c r="E1037" s="86"/>
    </row>
    <row r="1038" spans="1:5" s="71" customFormat="1" ht="14.25">
      <c r="A1038" s="84"/>
      <c r="B1038" s="84"/>
      <c r="C1038" s="85"/>
      <c r="D1038" s="84"/>
      <c r="E1038" s="86"/>
    </row>
    <row r="1039" spans="1:5" s="71" customFormat="1" ht="14.25">
      <c r="A1039" s="84"/>
      <c r="B1039" s="84"/>
      <c r="C1039" s="85"/>
      <c r="D1039" s="84"/>
      <c r="E1039" s="86"/>
    </row>
    <row r="1040" spans="1:5" s="71" customFormat="1" ht="14.25">
      <c r="A1040" s="84"/>
      <c r="B1040" s="84"/>
      <c r="C1040" s="85"/>
      <c r="D1040" s="84"/>
      <c r="E1040" s="86"/>
    </row>
    <row r="1041" spans="1:5" s="71" customFormat="1" ht="14.25">
      <c r="A1041" s="84"/>
      <c r="B1041" s="84"/>
      <c r="C1041" s="85"/>
      <c r="D1041" s="84"/>
      <c r="E1041" s="86"/>
    </row>
    <row r="1042" spans="1:5" s="71" customFormat="1" ht="14.25">
      <c r="A1042" s="84"/>
      <c r="B1042" s="84"/>
      <c r="C1042" s="85"/>
      <c r="D1042" s="84"/>
      <c r="E1042" s="86"/>
    </row>
    <row r="1043" spans="1:5" s="71" customFormat="1" ht="14.25">
      <c r="A1043" s="84"/>
      <c r="B1043" s="84"/>
      <c r="C1043" s="85"/>
      <c r="D1043" s="84"/>
      <c r="E1043" s="86"/>
    </row>
    <row r="1044" spans="1:5" s="71" customFormat="1" ht="14.25">
      <c r="A1044" s="84"/>
      <c r="B1044" s="84"/>
      <c r="C1044" s="85"/>
      <c r="D1044" s="84"/>
      <c r="E1044" s="86"/>
    </row>
    <row r="1045" spans="1:5" s="71" customFormat="1" ht="14.25">
      <c r="A1045" s="84"/>
      <c r="B1045" s="84"/>
      <c r="C1045" s="85"/>
      <c r="D1045" s="84"/>
      <c r="E1045" s="86"/>
    </row>
    <row r="1046" spans="1:5" s="71" customFormat="1" ht="14.25">
      <c r="A1046" s="84"/>
      <c r="B1046" s="84"/>
      <c r="C1046" s="85"/>
      <c r="D1046" s="84"/>
      <c r="E1046" s="86"/>
    </row>
    <row r="1047" spans="1:5" s="71" customFormat="1" ht="14.25">
      <c r="A1047" s="84"/>
      <c r="B1047" s="84"/>
      <c r="C1047" s="85"/>
      <c r="D1047" s="84"/>
      <c r="E1047" s="86"/>
    </row>
    <row r="1048" spans="1:5" s="71" customFormat="1" ht="14.25">
      <c r="A1048" s="84"/>
      <c r="B1048" s="84"/>
      <c r="C1048" s="85"/>
      <c r="D1048" s="84"/>
      <c r="E1048" s="86"/>
    </row>
    <row r="1049" spans="1:5" s="71" customFormat="1" ht="14.25">
      <c r="A1049" s="84"/>
      <c r="B1049" s="84"/>
      <c r="C1049" s="85"/>
      <c r="D1049" s="84"/>
      <c r="E1049" s="86"/>
    </row>
    <row r="1050" spans="1:5" s="71" customFormat="1" ht="14.25">
      <c r="A1050" s="84"/>
      <c r="B1050" s="84"/>
      <c r="C1050" s="85"/>
      <c r="D1050" s="84"/>
      <c r="E1050" s="86"/>
    </row>
    <row r="1051" spans="1:5" s="71" customFormat="1" ht="14.25">
      <c r="A1051" s="84"/>
      <c r="B1051" s="84"/>
      <c r="C1051" s="85"/>
      <c r="D1051" s="84"/>
      <c r="E1051" s="86"/>
    </row>
    <row r="1052" spans="1:5" s="71" customFormat="1" ht="14.25">
      <c r="A1052" s="84"/>
      <c r="B1052" s="84"/>
      <c r="C1052" s="85"/>
      <c r="D1052" s="84"/>
      <c r="E1052" s="86"/>
    </row>
    <row r="1053" spans="1:5" s="71" customFormat="1" ht="14.25">
      <c r="A1053" s="84"/>
      <c r="B1053" s="84"/>
      <c r="C1053" s="85"/>
      <c r="D1053" s="84"/>
      <c r="E1053" s="86"/>
    </row>
    <row r="1054" spans="1:5" s="71" customFormat="1" ht="14.25">
      <c r="A1054" s="84"/>
      <c r="B1054" s="84"/>
      <c r="C1054" s="85"/>
      <c r="D1054" s="84"/>
      <c r="E1054" s="86"/>
    </row>
    <row r="1055" spans="1:5" s="71" customFormat="1" ht="14.25">
      <c r="A1055" s="84"/>
      <c r="B1055" s="84"/>
      <c r="C1055" s="85"/>
      <c r="D1055" s="84"/>
      <c r="E1055" s="86"/>
    </row>
    <row r="1056" spans="1:5" s="71" customFormat="1" ht="14.25">
      <c r="A1056" s="84"/>
      <c r="B1056" s="84"/>
      <c r="C1056" s="85"/>
      <c r="D1056" s="84"/>
      <c r="E1056" s="86"/>
    </row>
    <row r="1057" spans="1:5" s="71" customFormat="1" ht="14.25">
      <c r="A1057" s="84"/>
      <c r="B1057" s="84"/>
      <c r="C1057" s="85"/>
      <c r="D1057" s="84"/>
      <c r="E1057" s="86"/>
    </row>
    <row r="1058" spans="1:5" s="71" customFormat="1" ht="14.25">
      <c r="A1058" s="84"/>
      <c r="B1058" s="84"/>
      <c r="C1058" s="85"/>
      <c r="D1058" s="84"/>
      <c r="E1058" s="86"/>
    </row>
    <row r="1059" spans="1:5" s="71" customFormat="1" ht="14.25">
      <c r="A1059" s="84"/>
      <c r="B1059" s="84"/>
      <c r="C1059" s="85"/>
      <c r="D1059" s="84"/>
      <c r="E1059" s="86"/>
    </row>
    <row r="1060" spans="1:5" s="71" customFormat="1" ht="14.25">
      <c r="A1060" s="84"/>
      <c r="B1060" s="84"/>
      <c r="C1060" s="85"/>
      <c r="D1060" s="84"/>
      <c r="E1060" s="86"/>
    </row>
    <row r="1061" spans="1:5" s="71" customFormat="1" ht="14.25">
      <c r="A1061" s="84"/>
      <c r="B1061" s="84"/>
      <c r="C1061" s="85"/>
      <c r="D1061" s="84"/>
      <c r="E1061" s="86"/>
    </row>
    <row r="1062" spans="1:5" s="71" customFormat="1" ht="14.25">
      <c r="A1062" s="84"/>
      <c r="B1062" s="84"/>
      <c r="C1062" s="85"/>
      <c r="D1062" s="84"/>
      <c r="E1062" s="86"/>
    </row>
    <row r="1063" spans="1:5" s="71" customFormat="1" ht="14.25">
      <c r="A1063" s="84"/>
      <c r="B1063" s="84"/>
      <c r="C1063" s="85"/>
      <c r="D1063" s="84"/>
      <c r="E1063" s="86"/>
    </row>
    <row r="1064" spans="1:5" s="71" customFormat="1" ht="14.25">
      <c r="A1064" s="84"/>
      <c r="B1064" s="84"/>
      <c r="C1064" s="85"/>
      <c r="D1064" s="84"/>
      <c r="E1064" s="86"/>
    </row>
    <row r="1065" spans="1:5" s="71" customFormat="1" ht="14.25">
      <c r="A1065" s="84"/>
      <c r="B1065" s="84"/>
      <c r="C1065" s="85"/>
      <c r="D1065" s="84"/>
      <c r="E1065" s="86"/>
    </row>
    <row r="1066" spans="1:5" s="71" customFormat="1" ht="14.25">
      <c r="A1066" s="84"/>
      <c r="B1066" s="84"/>
      <c r="C1066" s="85"/>
      <c r="D1066" s="84"/>
      <c r="E1066" s="86"/>
    </row>
    <row r="1067" spans="1:5" s="71" customFormat="1" ht="14.25">
      <c r="A1067" s="84"/>
      <c r="B1067" s="84"/>
      <c r="C1067" s="85"/>
      <c r="D1067" s="84"/>
      <c r="E1067" s="86"/>
    </row>
    <row r="1068" spans="1:5" s="71" customFormat="1" ht="14.25">
      <c r="A1068" s="84"/>
      <c r="B1068" s="84"/>
      <c r="C1068" s="85"/>
      <c r="D1068" s="84"/>
      <c r="E1068" s="86"/>
    </row>
    <row r="1069" spans="1:5" s="71" customFormat="1" ht="14.25">
      <c r="A1069" s="84"/>
      <c r="B1069" s="84"/>
      <c r="C1069" s="85"/>
      <c r="D1069" s="84"/>
      <c r="E1069" s="86"/>
    </row>
    <row r="1070" spans="1:5" s="71" customFormat="1" ht="14.25">
      <c r="A1070" s="84"/>
      <c r="B1070" s="84"/>
      <c r="C1070" s="85"/>
      <c r="D1070" s="84"/>
      <c r="E1070" s="86"/>
    </row>
    <row r="1071" spans="1:5" s="71" customFormat="1" ht="14.25">
      <c r="A1071" s="84"/>
      <c r="B1071" s="84"/>
      <c r="C1071" s="85"/>
      <c r="D1071" s="84"/>
      <c r="E1071" s="86"/>
    </row>
    <row r="1072" spans="1:5" s="71" customFormat="1" ht="14.25">
      <c r="A1072" s="84"/>
      <c r="B1072" s="84"/>
      <c r="C1072" s="85"/>
      <c r="D1072" s="84"/>
      <c r="E1072" s="86"/>
    </row>
    <row r="1073" spans="1:5" s="71" customFormat="1" ht="14.25">
      <c r="A1073" s="84"/>
      <c r="B1073" s="84"/>
      <c r="C1073" s="85"/>
      <c r="D1073" s="84"/>
      <c r="E1073" s="86"/>
    </row>
    <row r="1074" spans="1:5" s="71" customFormat="1" ht="14.25">
      <c r="A1074" s="84"/>
      <c r="B1074" s="84"/>
      <c r="C1074" s="85"/>
      <c r="D1074" s="84"/>
      <c r="E1074" s="86"/>
    </row>
    <row r="1075" spans="1:5" s="71" customFormat="1" ht="14.25">
      <c r="A1075" s="84"/>
      <c r="B1075" s="84"/>
      <c r="C1075" s="85"/>
      <c r="D1075" s="84"/>
      <c r="E1075" s="86"/>
    </row>
    <row r="1076" spans="1:5" s="71" customFormat="1" ht="14.25">
      <c r="A1076" s="84"/>
      <c r="B1076" s="84"/>
      <c r="C1076" s="85"/>
      <c r="D1076" s="84"/>
      <c r="E1076" s="86"/>
    </row>
    <row r="1077" spans="1:5" s="71" customFormat="1" ht="14.25">
      <c r="A1077" s="84"/>
      <c r="B1077" s="84"/>
      <c r="C1077" s="85"/>
      <c r="D1077" s="84"/>
      <c r="E1077" s="86"/>
    </row>
    <row r="1078" spans="1:5" s="71" customFormat="1" ht="14.25">
      <c r="A1078" s="84"/>
      <c r="B1078" s="84"/>
      <c r="C1078" s="85"/>
      <c r="D1078" s="84"/>
      <c r="E1078" s="86"/>
    </row>
    <row r="1079" spans="1:5" s="71" customFormat="1" ht="14.25">
      <c r="A1079" s="84"/>
      <c r="B1079" s="84"/>
      <c r="C1079" s="85"/>
      <c r="D1079" s="84"/>
      <c r="E1079" s="86"/>
    </row>
    <row r="1080" spans="1:5" s="71" customFormat="1" ht="14.25">
      <c r="A1080" s="84"/>
      <c r="B1080" s="84"/>
      <c r="C1080" s="85"/>
      <c r="D1080" s="84"/>
      <c r="E1080" s="86"/>
    </row>
    <row r="1081" spans="1:5" s="71" customFormat="1" ht="14.25">
      <c r="A1081" s="84"/>
      <c r="B1081" s="84"/>
      <c r="C1081" s="85"/>
      <c r="D1081" s="84"/>
      <c r="E1081" s="86"/>
    </row>
    <row r="1082" spans="1:5" s="71" customFormat="1" ht="14.25">
      <c r="A1082" s="84"/>
      <c r="B1082" s="84"/>
      <c r="C1082" s="85"/>
      <c r="D1082" s="84"/>
      <c r="E1082" s="86"/>
    </row>
    <row r="1083" spans="1:5" s="71" customFormat="1" ht="14.25">
      <c r="A1083" s="84"/>
      <c r="B1083" s="84"/>
      <c r="C1083" s="85"/>
      <c r="D1083" s="84"/>
      <c r="E1083" s="86"/>
    </row>
    <row r="1084" spans="1:5" s="71" customFormat="1" ht="14.25">
      <c r="A1084" s="84"/>
      <c r="B1084" s="84"/>
      <c r="C1084" s="85"/>
      <c r="D1084" s="84"/>
      <c r="E1084" s="86"/>
    </row>
    <row r="1085" spans="1:5" s="71" customFormat="1" ht="14.25">
      <c r="A1085" s="84"/>
      <c r="B1085" s="84"/>
      <c r="C1085" s="85"/>
      <c r="D1085" s="84"/>
      <c r="E1085" s="86"/>
    </row>
    <row r="1086" spans="1:5" s="71" customFormat="1" ht="14.25">
      <c r="A1086" s="84"/>
      <c r="B1086" s="84"/>
      <c r="C1086" s="85"/>
      <c r="D1086" s="84"/>
      <c r="E1086" s="86"/>
    </row>
    <row r="1087" spans="1:5" s="71" customFormat="1" ht="14.25">
      <c r="A1087" s="84"/>
      <c r="B1087" s="84"/>
      <c r="C1087" s="85"/>
      <c r="D1087" s="84"/>
      <c r="E1087" s="86"/>
    </row>
    <row r="1088" spans="1:5" s="71" customFormat="1" ht="14.25">
      <c r="A1088" s="84"/>
      <c r="B1088" s="84"/>
      <c r="C1088" s="85"/>
      <c r="D1088" s="84"/>
      <c r="E1088" s="86"/>
    </row>
    <row r="1089" spans="1:5" s="71" customFormat="1" ht="14.25">
      <c r="A1089" s="84"/>
      <c r="B1089" s="84"/>
      <c r="C1089" s="85"/>
      <c r="D1089" s="84"/>
      <c r="E1089" s="86"/>
    </row>
    <row r="1090" spans="1:5" s="71" customFormat="1" ht="14.25">
      <c r="A1090" s="84"/>
      <c r="B1090" s="84"/>
      <c r="C1090" s="85"/>
      <c r="D1090" s="84"/>
      <c r="E1090" s="86"/>
    </row>
    <row r="1091" spans="1:5" s="71" customFormat="1" ht="14.25">
      <c r="A1091" s="84"/>
      <c r="B1091" s="84"/>
      <c r="C1091" s="85"/>
      <c r="D1091" s="84"/>
      <c r="E1091" s="86"/>
    </row>
    <row r="1092" spans="1:5" s="71" customFormat="1" ht="14.25">
      <c r="A1092" s="84"/>
      <c r="B1092" s="84"/>
      <c r="C1092" s="85"/>
      <c r="D1092" s="84"/>
      <c r="E1092" s="86"/>
    </row>
    <row r="1093" spans="1:5" s="71" customFormat="1" ht="14.25">
      <c r="A1093" s="84"/>
      <c r="B1093" s="84"/>
      <c r="C1093" s="85"/>
      <c r="D1093" s="84"/>
      <c r="E1093" s="86"/>
    </row>
    <row r="1094" spans="1:5" s="71" customFormat="1" ht="14.25">
      <c r="A1094" s="84"/>
      <c r="B1094" s="84"/>
      <c r="C1094" s="85"/>
      <c r="D1094" s="84"/>
      <c r="E1094" s="86"/>
    </row>
    <row r="1095" spans="1:5" s="71" customFormat="1" ht="14.25">
      <c r="A1095" s="84"/>
      <c r="B1095" s="84"/>
      <c r="C1095" s="85"/>
      <c r="D1095" s="84"/>
      <c r="E1095" s="86"/>
    </row>
    <row r="1096" spans="1:5" s="71" customFormat="1" ht="14.25">
      <c r="A1096" s="84"/>
      <c r="B1096" s="84"/>
      <c r="C1096" s="85"/>
      <c r="D1096" s="84"/>
      <c r="E1096" s="86"/>
    </row>
    <row r="1097" spans="1:5" s="71" customFormat="1" ht="14.25">
      <c r="A1097" s="84"/>
      <c r="B1097" s="84"/>
      <c r="C1097" s="85"/>
      <c r="D1097" s="84"/>
      <c r="E1097" s="86"/>
    </row>
    <row r="1098" spans="1:5" s="71" customFormat="1" ht="14.25">
      <c r="A1098" s="84"/>
      <c r="B1098" s="84"/>
      <c r="C1098" s="85"/>
      <c r="D1098" s="84"/>
      <c r="E1098" s="86"/>
    </row>
    <row r="1099" spans="1:5" s="71" customFormat="1" ht="14.25">
      <c r="A1099" s="84"/>
      <c r="B1099" s="84"/>
      <c r="C1099" s="85"/>
      <c r="D1099" s="84"/>
      <c r="E1099" s="86"/>
    </row>
    <row r="1100" spans="1:5" s="71" customFormat="1" ht="14.25">
      <c r="A1100" s="84"/>
      <c r="B1100" s="84"/>
      <c r="C1100" s="85"/>
      <c r="D1100" s="84"/>
      <c r="E1100" s="86"/>
    </row>
    <row r="1101" spans="1:5" s="71" customFormat="1" ht="14.25">
      <c r="A1101" s="84"/>
      <c r="B1101" s="84"/>
      <c r="C1101" s="85"/>
      <c r="D1101" s="84"/>
      <c r="E1101" s="86"/>
    </row>
    <row r="1102" spans="1:5" s="71" customFormat="1" ht="14.25">
      <c r="A1102" s="84"/>
      <c r="B1102" s="84"/>
      <c r="C1102" s="85"/>
      <c r="D1102" s="84"/>
      <c r="E1102" s="86"/>
    </row>
    <row r="1103" spans="1:5" s="71" customFormat="1" ht="14.25">
      <c r="A1103" s="84"/>
      <c r="B1103" s="84"/>
      <c r="C1103" s="85"/>
      <c r="D1103" s="84"/>
      <c r="E1103" s="86"/>
    </row>
    <row r="1104" spans="1:5" s="71" customFormat="1" ht="14.25">
      <c r="A1104" s="84"/>
      <c r="B1104" s="84"/>
      <c r="C1104" s="85"/>
      <c r="D1104" s="84"/>
      <c r="E1104" s="86"/>
    </row>
    <row r="1105" spans="1:5" s="71" customFormat="1" ht="14.25">
      <c r="A1105" s="84"/>
      <c r="B1105" s="84"/>
      <c r="C1105" s="85"/>
      <c r="D1105" s="84"/>
      <c r="E1105" s="86"/>
    </row>
    <row r="1106" spans="1:5" s="71" customFormat="1" ht="14.25">
      <c r="A1106" s="84"/>
      <c r="B1106" s="84"/>
      <c r="C1106" s="85"/>
      <c r="D1106" s="84"/>
      <c r="E1106" s="86"/>
    </row>
    <row r="1107" spans="1:5" s="71" customFormat="1" ht="14.25">
      <c r="A1107" s="84"/>
      <c r="B1107" s="84"/>
      <c r="C1107" s="85"/>
      <c r="D1107" s="84"/>
      <c r="E1107" s="86"/>
    </row>
    <row r="1108" spans="1:5" s="71" customFormat="1" ht="14.25">
      <c r="A1108" s="84"/>
      <c r="B1108" s="84"/>
      <c r="C1108" s="85"/>
      <c r="D1108" s="84"/>
      <c r="E1108" s="86"/>
    </row>
    <row r="1109" spans="1:5" s="71" customFormat="1" ht="14.25">
      <c r="A1109" s="84"/>
      <c r="B1109" s="84"/>
      <c r="C1109" s="85"/>
      <c r="D1109" s="84"/>
      <c r="E1109" s="86"/>
    </row>
    <row r="1110" spans="1:5" s="71" customFormat="1" ht="14.25">
      <c r="A1110" s="84"/>
      <c r="B1110" s="84"/>
      <c r="C1110" s="85"/>
      <c r="D1110" s="84"/>
      <c r="E1110" s="86"/>
    </row>
    <row r="1111" spans="1:5" s="71" customFormat="1" ht="14.25">
      <c r="A1111" s="84"/>
      <c r="B1111" s="84"/>
      <c r="C1111" s="85"/>
      <c r="D1111" s="84"/>
      <c r="E1111" s="86"/>
    </row>
    <row r="1112" spans="1:5" s="71" customFormat="1" ht="14.25">
      <c r="A1112" s="84"/>
      <c r="B1112" s="84"/>
      <c r="C1112" s="85"/>
      <c r="D1112" s="84"/>
      <c r="E1112" s="86"/>
    </row>
    <row r="1113" spans="1:5" s="71" customFormat="1" ht="14.25">
      <c r="A1113" s="84"/>
      <c r="B1113" s="84"/>
      <c r="C1113" s="85"/>
      <c r="D1113" s="84"/>
      <c r="E1113" s="86"/>
    </row>
    <row r="1114" spans="1:5" s="71" customFormat="1" ht="14.25">
      <c r="A1114" s="84"/>
      <c r="B1114" s="84"/>
      <c r="C1114" s="85"/>
      <c r="D1114" s="84"/>
      <c r="E1114" s="86"/>
    </row>
    <row r="1115" spans="1:5" s="71" customFormat="1" ht="14.25">
      <c r="A1115" s="84"/>
      <c r="B1115" s="84"/>
      <c r="C1115" s="85"/>
      <c r="D1115" s="84"/>
      <c r="E1115" s="86"/>
    </row>
    <row r="1116" spans="1:5" s="71" customFormat="1" ht="14.25">
      <c r="A1116" s="84"/>
      <c r="B1116" s="84"/>
      <c r="C1116" s="85"/>
      <c r="D1116" s="84"/>
      <c r="E1116" s="86"/>
    </row>
    <row r="1117" spans="1:5" s="71" customFormat="1" ht="14.25">
      <c r="A1117" s="84"/>
      <c r="B1117" s="84"/>
      <c r="C1117" s="85"/>
      <c r="D1117" s="84"/>
      <c r="E1117" s="86"/>
    </row>
    <row r="1118" spans="1:5" s="71" customFormat="1" ht="14.25">
      <c r="A1118" s="84"/>
      <c r="B1118" s="84"/>
      <c r="C1118" s="85"/>
      <c r="D1118" s="84"/>
      <c r="E1118" s="86"/>
    </row>
    <row r="1119" spans="1:5" s="71" customFormat="1" ht="14.25">
      <c r="A1119" s="84"/>
      <c r="B1119" s="84"/>
      <c r="C1119" s="85"/>
      <c r="D1119" s="84"/>
      <c r="E1119" s="86"/>
    </row>
    <row r="1120" spans="1:5" s="71" customFormat="1" ht="14.25">
      <c r="A1120" s="84"/>
      <c r="B1120" s="84"/>
      <c r="C1120" s="85"/>
      <c r="D1120" s="84"/>
      <c r="E1120" s="86"/>
    </row>
    <row r="1121" spans="1:5" s="71" customFormat="1" ht="14.25">
      <c r="A1121" s="84"/>
      <c r="B1121" s="84"/>
      <c r="C1121" s="85"/>
      <c r="D1121" s="84"/>
      <c r="E1121" s="86"/>
    </row>
    <row r="1122" spans="1:5" s="71" customFormat="1" ht="14.25">
      <c r="A1122" s="84"/>
      <c r="B1122" s="84"/>
      <c r="C1122" s="85"/>
      <c r="D1122" s="84"/>
      <c r="E1122" s="86"/>
    </row>
    <row r="1123" spans="1:5" s="71" customFormat="1" ht="14.25">
      <c r="A1123" s="84"/>
      <c r="B1123" s="84"/>
      <c r="C1123" s="85"/>
      <c r="D1123" s="84"/>
      <c r="E1123" s="86"/>
    </row>
    <row r="1124" spans="1:5" s="71" customFormat="1" ht="14.25">
      <c r="A1124" s="84"/>
      <c r="B1124" s="84"/>
      <c r="C1124" s="85"/>
      <c r="D1124" s="84"/>
      <c r="E1124" s="86"/>
    </row>
    <row r="1125" spans="1:5" s="71" customFormat="1" ht="14.25">
      <c r="A1125" s="84"/>
      <c r="B1125" s="84"/>
      <c r="C1125" s="85"/>
      <c r="D1125" s="84"/>
      <c r="E1125" s="86"/>
    </row>
    <row r="1126" spans="1:5" s="71" customFormat="1" ht="14.25">
      <c r="A1126" s="84"/>
      <c r="B1126" s="84"/>
      <c r="C1126" s="85"/>
      <c r="D1126" s="84"/>
      <c r="E1126" s="86"/>
    </row>
    <row r="1127" spans="1:5" s="71" customFormat="1" ht="14.25">
      <c r="A1127" s="84"/>
      <c r="B1127" s="84"/>
      <c r="C1127" s="85"/>
      <c r="D1127" s="84"/>
      <c r="E1127" s="86"/>
    </row>
    <row r="1128" spans="1:5" s="71" customFormat="1" ht="14.25">
      <c r="A1128" s="84"/>
      <c r="B1128" s="84"/>
      <c r="C1128" s="85"/>
      <c r="D1128" s="84"/>
      <c r="E1128" s="86"/>
    </row>
    <row r="1129" spans="1:5" s="71" customFormat="1" ht="14.25">
      <c r="A1129" s="84"/>
      <c r="B1129" s="84"/>
      <c r="C1129" s="85"/>
      <c r="D1129" s="84"/>
      <c r="E1129" s="86"/>
    </row>
    <row r="1130" spans="1:5" s="71" customFormat="1" ht="14.25">
      <c r="A1130" s="84"/>
      <c r="B1130" s="84"/>
      <c r="C1130" s="85"/>
      <c r="D1130" s="84"/>
      <c r="E1130" s="86"/>
    </row>
    <row r="1131" spans="1:5" s="71" customFormat="1" ht="14.25">
      <c r="A1131" s="84"/>
      <c r="B1131" s="84"/>
      <c r="C1131" s="85"/>
      <c r="D1131" s="84"/>
      <c r="E1131" s="86"/>
    </row>
    <row r="1132" spans="1:5" s="71" customFormat="1" ht="14.25">
      <c r="A1132" s="84"/>
      <c r="B1132" s="84"/>
      <c r="C1132" s="85"/>
      <c r="D1132" s="84"/>
      <c r="E1132" s="86"/>
    </row>
    <row r="1133" spans="1:5" s="71" customFormat="1" ht="14.25">
      <c r="A1133" s="84"/>
      <c r="B1133" s="84"/>
      <c r="C1133" s="85"/>
      <c r="D1133" s="84"/>
      <c r="E1133" s="86"/>
    </row>
    <row r="1134" spans="1:5" s="71" customFormat="1" ht="14.25">
      <c r="A1134" s="84"/>
      <c r="B1134" s="84"/>
      <c r="C1134" s="85"/>
      <c r="D1134" s="84"/>
      <c r="E1134" s="86"/>
    </row>
    <row r="1135" spans="1:5" s="71" customFormat="1" ht="14.25">
      <c r="A1135" s="84"/>
      <c r="B1135" s="84"/>
      <c r="C1135" s="85"/>
      <c r="D1135" s="84"/>
      <c r="E1135" s="86"/>
    </row>
    <row r="1136" spans="1:5" s="71" customFormat="1" ht="14.25">
      <c r="A1136" s="84"/>
      <c r="B1136" s="84"/>
      <c r="C1136" s="85"/>
      <c r="D1136" s="84"/>
      <c r="E1136" s="86"/>
    </row>
    <row r="1137" spans="1:5" s="71" customFormat="1" ht="14.25">
      <c r="A1137" s="84"/>
      <c r="B1137" s="84"/>
      <c r="C1137" s="85"/>
      <c r="D1137" s="84"/>
      <c r="E1137" s="86"/>
    </row>
    <row r="1138" spans="1:5" s="71" customFormat="1" ht="14.25">
      <c r="A1138" s="84"/>
      <c r="B1138" s="84"/>
      <c r="C1138" s="85"/>
      <c r="D1138" s="84"/>
      <c r="E1138" s="86"/>
    </row>
    <row r="1139" spans="1:5" s="71" customFormat="1" ht="14.25">
      <c r="A1139" s="84"/>
      <c r="B1139" s="84"/>
      <c r="C1139" s="85"/>
      <c r="D1139" s="84"/>
      <c r="E1139" s="86"/>
    </row>
    <row r="1140" spans="1:5" s="71" customFormat="1" ht="14.25">
      <c r="A1140" s="84"/>
      <c r="B1140" s="84"/>
      <c r="C1140" s="85"/>
      <c r="D1140" s="84"/>
      <c r="E1140" s="86"/>
    </row>
    <row r="1141" spans="1:5" s="71" customFormat="1" ht="14.25">
      <c r="A1141" s="84"/>
      <c r="B1141" s="84"/>
      <c r="C1141" s="85"/>
      <c r="D1141" s="84"/>
      <c r="E1141" s="86"/>
    </row>
    <row r="1142" spans="1:5" s="71" customFormat="1" ht="14.25">
      <c r="A1142" s="84"/>
      <c r="B1142" s="84"/>
      <c r="C1142" s="85"/>
      <c r="D1142" s="84"/>
      <c r="E1142" s="86"/>
    </row>
    <row r="1143" spans="1:5" s="71" customFormat="1" ht="14.25">
      <c r="A1143" s="84"/>
      <c r="B1143" s="84"/>
      <c r="C1143" s="85"/>
      <c r="D1143" s="84"/>
      <c r="E1143" s="86"/>
    </row>
    <row r="1144" spans="1:5" s="71" customFormat="1" ht="14.25">
      <c r="A1144" s="84"/>
      <c r="B1144" s="84"/>
      <c r="C1144" s="85"/>
      <c r="D1144" s="84"/>
      <c r="E1144" s="86"/>
    </row>
    <row r="1145" spans="1:5" s="71" customFormat="1" ht="14.25">
      <c r="A1145" s="84"/>
      <c r="B1145" s="84"/>
      <c r="C1145" s="85"/>
      <c r="D1145" s="84"/>
      <c r="E1145" s="86"/>
    </row>
    <row r="1146" spans="1:5" s="71" customFormat="1" ht="14.25">
      <c r="A1146" s="84"/>
      <c r="B1146" s="84"/>
      <c r="C1146" s="85"/>
      <c r="D1146" s="84"/>
      <c r="E1146" s="86"/>
    </row>
    <row r="1147" spans="1:5" s="71" customFormat="1" ht="14.25">
      <c r="A1147" s="84"/>
      <c r="B1147" s="84"/>
      <c r="C1147" s="85"/>
      <c r="D1147" s="84"/>
      <c r="E1147" s="86"/>
    </row>
    <row r="1148" spans="1:5" s="71" customFormat="1" ht="14.25">
      <c r="A1148" s="84"/>
      <c r="B1148" s="84"/>
      <c r="C1148" s="85"/>
      <c r="D1148" s="84"/>
      <c r="E1148" s="86"/>
    </row>
    <row r="1149" spans="1:5" s="71" customFormat="1" ht="14.25">
      <c r="A1149" s="84"/>
      <c r="B1149" s="84"/>
      <c r="C1149" s="85"/>
      <c r="D1149" s="84"/>
      <c r="E1149" s="86"/>
    </row>
    <row r="1150" spans="1:5" s="71" customFormat="1" ht="14.25">
      <c r="A1150" s="84"/>
      <c r="B1150" s="84"/>
      <c r="C1150" s="85"/>
      <c r="D1150" s="84"/>
      <c r="E1150" s="86"/>
    </row>
    <row r="1151" spans="1:5" s="71" customFormat="1" ht="14.25">
      <c r="A1151" s="84"/>
      <c r="B1151" s="84"/>
      <c r="C1151" s="85"/>
      <c r="D1151" s="84"/>
      <c r="E1151" s="86"/>
    </row>
    <row r="1152" spans="1:5" s="71" customFormat="1" ht="14.25">
      <c r="A1152" s="84"/>
      <c r="B1152" s="84"/>
      <c r="C1152" s="85"/>
      <c r="D1152" s="84"/>
      <c r="E1152" s="86"/>
    </row>
    <row r="1153" spans="1:5" s="71" customFormat="1" ht="14.25">
      <c r="A1153" s="84"/>
      <c r="B1153" s="84"/>
      <c r="C1153" s="85"/>
      <c r="D1153" s="84"/>
      <c r="E1153" s="86"/>
    </row>
    <row r="1154" spans="1:5" s="71" customFormat="1" ht="14.25">
      <c r="A1154" s="84"/>
      <c r="B1154" s="84"/>
      <c r="C1154" s="85"/>
      <c r="D1154" s="84"/>
      <c r="E1154" s="86"/>
    </row>
    <row r="1155" spans="1:5" s="71" customFormat="1" ht="14.25">
      <c r="A1155" s="84"/>
      <c r="B1155" s="84"/>
      <c r="C1155" s="85"/>
      <c r="D1155" s="84"/>
      <c r="E1155" s="86"/>
    </row>
    <row r="1156" spans="1:5" s="71" customFormat="1" ht="14.25">
      <c r="A1156" s="84"/>
      <c r="B1156" s="84"/>
      <c r="C1156" s="85"/>
      <c r="D1156" s="84"/>
      <c r="E1156" s="86"/>
    </row>
    <row r="1157" spans="1:5" s="71" customFormat="1" ht="14.25">
      <c r="A1157" s="84"/>
      <c r="B1157" s="84"/>
      <c r="C1157" s="85"/>
      <c r="D1157" s="84"/>
      <c r="E1157" s="86"/>
    </row>
    <row r="1158" spans="1:5" s="71" customFormat="1" ht="14.25">
      <c r="A1158" s="84"/>
      <c r="B1158" s="84"/>
      <c r="C1158" s="85"/>
      <c r="D1158" s="84"/>
      <c r="E1158" s="86"/>
    </row>
    <row r="1159" spans="1:5" s="71" customFormat="1" ht="14.25">
      <c r="A1159" s="84"/>
      <c r="B1159" s="84"/>
      <c r="C1159" s="85"/>
      <c r="D1159" s="84"/>
      <c r="E1159" s="86"/>
    </row>
    <row r="1160" spans="1:5" s="71" customFormat="1" ht="12.75" customHeight="1">
      <c r="A1160" s="84"/>
      <c r="B1160" s="84"/>
      <c r="C1160" s="85"/>
      <c r="D1160" s="84"/>
      <c r="E1160" s="86"/>
    </row>
    <row r="1161" spans="1:5" s="71" customFormat="1" ht="14.25">
      <c r="A1161" s="84"/>
      <c r="B1161" s="84"/>
      <c r="C1161" s="85"/>
      <c r="D1161" s="84"/>
      <c r="E1161" s="86"/>
    </row>
    <row r="1162" spans="1:5" s="71" customFormat="1" ht="14.25">
      <c r="A1162" s="84"/>
      <c r="B1162" s="84"/>
      <c r="C1162" s="85"/>
      <c r="D1162" s="84"/>
      <c r="E1162" s="86"/>
    </row>
    <row r="1163" spans="1:5" s="71" customFormat="1" ht="14.25">
      <c r="A1163" s="84"/>
      <c r="B1163" s="84"/>
      <c r="C1163" s="85"/>
      <c r="D1163" s="84"/>
      <c r="E1163" s="86"/>
    </row>
    <row r="1164" spans="1:5" s="71" customFormat="1" ht="14.25">
      <c r="A1164" s="84"/>
      <c r="B1164" s="84"/>
      <c r="C1164" s="85"/>
      <c r="D1164" s="84"/>
      <c r="E1164" s="86"/>
    </row>
    <row r="1165" spans="1:5" s="71" customFormat="1" ht="14.25">
      <c r="A1165" s="84"/>
      <c r="B1165" s="84"/>
      <c r="C1165" s="85"/>
      <c r="D1165" s="84"/>
      <c r="E1165" s="86"/>
    </row>
    <row r="1166" spans="1:5" s="71" customFormat="1" ht="14.25">
      <c r="A1166" s="84"/>
      <c r="B1166" s="84"/>
      <c r="C1166" s="85"/>
      <c r="D1166" s="84"/>
      <c r="E1166" s="86"/>
    </row>
    <row r="1167" spans="1:5" s="71" customFormat="1" ht="14.25">
      <c r="A1167" s="84"/>
      <c r="B1167" s="84"/>
      <c r="C1167" s="85"/>
      <c r="D1167" s="84"/>
      <c r="E1167" s="86"/>
    </row>
    <row r="1168" spans="1:5" s="71" customFormat="1" ht="14.25">
      <c r="A1168" s="84"/>
      <c r="B1168" s="84"/>
      <c r="C1168" s="85"/>
      <c r="D1168" s="84"/>
      <c r="E1168" s="86"/>
    </row>
    <row r="1169" spans="1:5" s="71" customFormat="1" ht="14.25">
      <c r="A1169" s="84"/>
      <c r="B1169" s="84"/>
      <c r="C1169" s="85"/>
      <c r="D1169" s="84"/>
      <c r="E1169" s="86"/>
    </row>
    <row r="1170" spans="1:5" s="71" customFormat="1" ht="14.25">
      <c r="A1170" s="84"/>
      <c r="B1170" s="84"/>
      <c r="C1170" s="85"/>
      <c r="D1170" s="84"/>
      <c r="E1170" s="86"/>
    </row>
    <row r="1171" spans="1:5" s="71" customFormat="1" ht="14.25">
      <c r="A1171" s="84"/>
      <c r="B1171" s="84"/>
      <c r="C1171" s="85"/>
      <c r="D1171" s="84"/>
      <c r="E1171" s="86"/>
    </row>
    <row r="1172" spans="1:5" s="71" customFormat="1" ht="14.25">
      <c r="A1172" s="84"/>
      <c r="B1172" s="84"/>
      <c r="C1172" s="85"/>
      <c r="D1172" s="84"/>
      <c r="E1172" s="86"/>
    </row>
    <row r="1173" spans="1:5" s="71" customFormat="1" ht="14.25">
      <c r="A1173" s="84"/>
      <c r="B1173" s="84"/>
      <c r="C1173" s="85"/>
      <c r="D1173" s="84"/>
      <c r="E1173" s="86"/>
    </row>
    <row r="1174" spans="1:5" s="71" customFormat="1" ht="14.25">
      <c r="A1174" s="84"/>
      <c r="B1174" s="84"/>
      <c r="C1174" s="85"/>
      <c r="D1174" s="84"/>
      <c r="E1174" s="86"/>
    </row>
    <row r="1175" spans="1:5" s="71" customFormat="1" ht="14.25">
      <c r="A1175" s="84"/>
      <c r="B1175" s="84"/>
      <c r="C1175" s="85"/>
      <c r="D1175" s="84"/>
      <c r="E1175" s="86"/>
    </row>
    <row r="1176" spans="1:5" s="71" customFormat="1" ht="14.25">
      <c r="A1176" s="84"/>
      <c r="B1176" s="84"/>
      <c r="C1176" s="85"/>
      <c r="D1176" s="84"/>
      <c r="E1176" s="86"/>
    </row>
    <row r="1177" spans="1:5" s="71" customFormat="1" ht="14.25">
      <c r="A1177" s="84"/>
      <c r="B1177" s="84"/>
      <c r="C1177" s="85"/>
      <c r="D1177" s="84"/>
      <c r="E1177" s="86"/>
    </row>
    <row r="1178" spans="1:5" s="71" customFormat="1" ht="14.25">
      <c r="A1178" s="84"/>
      <c r="B1178" s="84"/>
      <c r="C1178" s="85"/>
      <c r="D1178" s="84"/>
      <c r="E1178" s="86"/>
    </row>
    <row r="1179" spans="1:5" s="71" customFormat="1" ht="14.25">
      <c r="A1179" s="84"/>
      <c r="B1179" s="84"/>
      <c r="C1179" s="85"/>
      <c r="D1179" s="84"/>
      <c r="E1179" s="86"/>
    </row>
    <row r="1180" spans="1:5" s="71" customFormat="1" ht="14.25">
      <c r="A1180" s="84"/>
      <c r="B1180" s="84"/>
      <c r="C1180" s="85"/>
      <c r="D1180" s="84"/>
      <c r="E1180" s="86"/>
    </row>
    <row r="1181" spans="1:5" s="71" customFormat="1" ht="14.25">
      <c r="A1181" s="84"/>
      <c r="B1181" s="84"/>
      <c r="C1181" s="85"/>
      <c r="D1181" s="84"/>
      <c r="E1181" s="86"/>
    </row>
    <row r="1182" spans="1:5" s="71" customFormat="1" ht="14.25">
      <c r="A1182" s="84"/>
      <c r="B1182" s="84"/>
      <c r="C1182" s="85"/>
      <c r="D1182" s="84"/>
      <c r="E1182" s="86"/>
    </row>
    <row r="1183" spans="1:5" s="71" customFormat="1" ht="14.25">
      <c r="A1183" s="84"/>
      <c r="B1183" s="84"/>
      <c r="C1183" s="85"/>
      <c r="D1183" s="84"/>
      <c r="E1183" s="86"/>
    </row>
    <row r="1184" spans="1:5" s="71" customFormat="1" ht="14.25">
      <c r="A1184" s="84"/>
      <c r="B1184" s="84"/>
      <c r="C1184" s="85"/>
      <c r="D1184" s="84"/>
      <c r="E1184" s="86"/>
    </row>
    <row r="1185" spans="1:5" s="71" customFormat="1" ht="14.25">
      <c r="A1185" s="84"/>
      <c r="B1185" s="84"/>
      <c r="C1185" s="85"/>
      <c r="D1185" s="84"/>
      <c r="E1185" s="86"/>
    </row>
    <row r="1186" spans="1:5" s="71" customFormat="1" ht="15" customHeight="1">
      <c r="A1186" s="84"/>
      <c r="B1186" s="84"/>
      <c r="C1186" s="85"/>
      <c r="D1186" s="84"/>
      <c r="E1186" s="86"/>
    </row>
    <row r="1187" spans="1:5" s="71" customFormat="1" ht="15" customHeight="1">
      <c r="A1187" s="84"/>
      <c r="B1187" s="84"/>
      <c r="C1187" s="85"/>
      <c r="D1187" s="84"/>
      <c r="E1187" s="86"/>
    </row>
    <row r="1188" spans="1:5" s="71" customFormat="1" ht="15" customHeight="1">
      <c r="A1188" s="84"/>
      <c r="B1188" s="84"/>
      <c r="C1188" s="85"/>
      <c r="D1188" s="84"/>
      <c r="E1188" s="86"/>
    </row>
    <row r="1189" spans="1:5" s="71" customFormat="1" ht="15" customHeight="1">
      <c r="A1189" s="84"/>
      <c r="B1189" s="84"/>
      <c r="C1189" s="85"/>
      <c r="D1189" s="84"/>
      <c r="E1189" s="86"/>
    </row>
    <row r="1190" spans="1:5" s="71" customFormat="1" ht="15" customHeight="1">
      <c r="A1190" s="84"/>
      <c r="B1190" s="84"/>
      <c r="C1190" s="85"/>
      <c r="D1190" s="84"/>
      <c r="E1190" s="86"/>
    </row>
    <row r="1191" spans="1:5" s="71" customFormat="1" ht="15" customHeight="1">
      <c r="A1191" s="84"/>
      <c r="B1191" s="84"/>
      <c r="C1191" s="85"/>
      <c r="D1191" s="84"/>
      <c r="E1191" s="86"/>
    </row>
    <row r="1192" spans="1:5" s="71" customFormat="1" ht="15" customHeight="1">
      <c r="A1192" s="84"/>
      <c r="B1192" s="84"/>
      <c r="C1192" s="85"/>
      <c r="D1192" s="84"/>
      <c r="E1192" s="86"/>
    </row>
    <row r="1193" spans="1:5" s="71" customFormat="1" ht="15" customHeight="1">
      <c r="A1193" s="84"/>
      <c r="B1193" s="84"/>
      <c r="C1193" s="85"/>
      <c r="D1193" s="84"/>
      <c r="E1193" s="86"/>
    </row>
    <row r="1194" spans="1:5" s="71" customFormat="1" ht="15" customHeight="1">
      <c r="A1194" s="84"/>
      <c r="B1194" s="84"/>
      <c r="C1194" s="85"/>
      <c r="D1194" s="84"/>
      <c r="E1194" s="86"/>
    </row>
    <row r="1195" spans="1:5" s="71" customFormat="1" ht="15" customHeight="1">
      <c r="A1195" s="84"/>
      <c r="B1195" s="84"/>
      <c r="C1195" s="85"/>
      <c r="D1195" s="84"/>
      <c r="E1195" s="86"/>
    </row>
    <row r="1196" spans="1:5" s="71" customFormat="1" ht="15" customHeight="1">
      <c r="A1196" s="84"/>
      <c r="B1196" s="84"/>
      <c r="C1196" s="85"/>
      <c r="D1196" s="84"/>
      <c r="E1196" s="86"/>
    </row>
    <row r="1197" spans="1:5" s="71" customFormat="1" ht="15" customHeight="1">
      <c r="A1197" s="84"/>
      <c r="B1197" s="84"/>
      <c r="C1197" s="85"/>
      <c r="D1197" s="84"/>
      <c r="E1197" s="86"/>
    </row>
    <row r="1198" spans="1:5" s="71" customFormat="1" ht="15" customHeight="1">
      <c r="A1198" s="84"/>
      <c r="B1198" s="84"/>
      <c r="C1198" s="85"/>
      <c r="D1198" s="84"/>
      <c r="E1198" s="86"/>
    </row>
    <row r="1199" spans="1:5" s="71" customFormat="1" ht="14.25">
      <c r="A1199" s="84"/>
      <c r="B1199" s="84"/>
      <c r="C1199" s="85"/>
      <c r="D1199" s="84"/>
      <c r="E1199" s="86"/>
    </row>
    <row r="1200" spans="1:5" s="71" customFormat="1" ht="14.25">
      <c r="A1200" s="84"/>
      <c r="B1200" s="84"/>
      <c r="C1200" s="85"/>
      <c r="D1200" s="84"/>
      <c r="E1200" s="86"/>
    </row>
    <row r="1201" spans="1:5" s="71" customFormat="1" ht="14.25">
      <c r="A1201" s="84"/>
      <c r="B1201" s="84"/>
      <c r="C1201" s="85"/>
      <c r="D1201" s="84"/>
      <c r="E1201" s="86"/>
    </row>
    <row r="1202" spans="1:5" s="71" customFormat="1" ht="14.25">
      <c r="A1202" s="84"/>
      <c r="B1202" s="84"/>
      <c r="C1202" s="85"/>
      <c r="D1202" s="84"/>
      <c r="E1202" s="86"/>
    </row>
    <row r="1203" spans="1:5" s="71" customFormat="1" ht="14.25">
      <c r="A1203" s="84"/>
      <c r="B1203" s="84"/>
      <c r="C1203" s="85"/>
      <c r="D1203" s="84"/>
      <c r="E1203" s="86"/>
    </row>
    <row r="1204" spans="1:5" s="71" customFormat="1" ht="14.25">
      <c r="A1204" s="84"/>
      <c r="B1204" s="84"/>
      <c r="C1204" s="85"/>
      <c r="D1204" s="84"/>
      <c r="E1204" s="86"/>
    </row>
    <row r="1205" spans="1:5" s="71" customFormat="1" ht="14.25">
      <c r="A1205" s="84"/>
      <c r="B1205" s="84"/>
      <c r="C1205" s="85"/>
      <c r="D1205" s="84"/>
      <c r="E1205" s="86"/>
    </row>
    <row r="1206" spans="1:5" s="71" customFormat="1" ht="14.25">
      <c r="A1206" s="84"/>
      <c r="B1206" s="84"/>
      <c r="C1206" s="85"/>
      <c r="D1206" s="84"/>
      <c r="E1206" s="86"/>
    </row>
    <row r="1207" spans="1:5" s="71" customFormat="1" ht="14.25">
      <c r="A1207" s="84"/>
      <c r="B1207" s="84"/>
      <c r="C1207" s="85"/>
      <c r="D1207" s="84"/>
      <c r="E1207" s="86"/>
    </row>
    <row r="1208" spans="1:5" s="71" customFormat="1" ht="14.25">
      <c r="A1208" s="84"/>
      <c r="B1208" s="84"/>
      <c r="C1208" s="85"/>
      <c r="D1208" s="84"/>
      <c r="E1208" s="86"/>
    </row>
    <row r="1209" spans="1:5" s="71" customFormat="1" ht="14.25">
      <c r="A1209" s="84"/>
      <c r="B1209" s="84"/>
      <c r="C1209" s="85"/>
      <c r="D1209" s="84"/>
      <c r="E1209" s="86"/>
    </row>
    <row r="1210" spans="1:5" s="71" customFormat="1" ht="14.25">
      <c r="A1210" s="84"/>
      <c r="B1210" s="84"/>
      <c r="C1210" s="85"/>
      <c r="D1210" s="84"/>
      <c r="E1210" s="86"/>
    </row>
    <row r="1211" spans="1:5" s="71" customFormat="1" ht="14.25">
      <c r="A1211" s="84"/>
      <c r="B1211" s="84"/>
      <c r="C1211" s="85"/>
      <c r="D1211" s="84"/>
      <c r="E1211" s="86"/>
    </row>
    <row r="1212" spans="1:5" s="71" customFormat="1" ht="14.25">
      <c r="A1212" s="84"/>
      <c r="B1212" s="84"/>
      <c r="C1212" s="85"/>
      <c r="D1212" s="84"/>
      <c r="E1212" s="86"/>
    </row>
    <row r="1213" spans="1:5" s="71" customFormat="1" ht="14.25">
      <c r="A1213" s="84"/>
      <c r="B1213" s="84"/>
      <c r="C1213" s="85"/>
      <c r="D1213" s="84"/>
      <c r="E1213" s="86"/>
    </row>
    <row r="1214" spans="1:5" s="71" customFormat="1" ht="14.25">
      <c r="A1214" s="84"/>
      <c r="B1214" s="84"/>
      <c r="C1214" s="85"/>
      <c r="D1214" s="84"/>
      <c r="E1214" s="86"/>
    </row>
    <row r="1215" spans="1:5" s="71" customFormat="1" ht="14.25">
      <c r="A1215" s="84"/>
      <c r="B1215" s="84"/>
      <c r="C1215" s="85"/>
      <c r="D1215" s="84"/>
      <c r="E1215" s="86"/>
    </row>
    <row r="1216" spans="1:5" s="71" customFormat="1" ht="14.25">
      <c r="A1216" s="84"/>
      <c r="B1216" s="84"/>
      <c r="C1216" s="85"/>
      <c r="D1216" s="84"/>
      <c r="E1216" s="86"/>
    </row>
    <row r="1217" spans="1:5" s="71" customFormat="1" ht="14.25">
      <c r="A1217" s="84"/>
      <c r="B1217" s="84"/>
      <c r="C1217" s="85"/>
      <c r="D1217" s="84"/>
      <c r="E1217" s="86"/>
    </row>
    <row r="1218" spans="1:5" s="71" customFormat="1" ht="14.25">
      <c r="A1218" s="84"/>
      <c r="B1218" s="84"/>
      <c r="C1218" s="85"/>
      <c r="D1218" s="84"/>
      <c r="E1218" s="86"/>
    </row>
    <row r="1219" spans="1:5" s="71" customFormat="1" ht="14.25">
      <c r="A1219" s="84"/>
      <c r="B1219" s="84"/>
      <c r="C1219" s="85"/>
      <c r="D1219" s="84"/>
      <c r="E1219" s="86"/>
    </row>
    <row r="1220" spans="1:5" s="71" customFormat="1" ht="14.25">
      <c r="A1220" s="84"/>
      <c r="B1220" s="84"/>
      <c r="C1220" s="85"/>
      <c r="D1220" s="84"/>
      <c r="E1220" s="86"/>
    </row>
    <row r="1221" spans="1:5" s="71" customFormat="1" ht="14.25">
      <c r="A1221" s="84"/>
      <c r="B1221" s="84"/>
      <c r="C1221" s="85"/>
      <c r="D1221" s="84"/>
      <c r="E1221" s="86"/>
    </row>
    <row r="1222" spans="1:5" s="71" customFormat="1" ht="14.25">
      <c r="A1222" s="84"/>
      <c r="B1222" s="84"/>
      <c r="C1222" s="85"/>
      <c r="D1222" s="84"/>
      <c r="E1222" s="86"/>
    </row>
    <row r="1223" spans="1:5" s="71" customFormat="1" ht="14.25">
      <c r="A1223" s="84"/>
      <c r="B1223" s="84"/>
      <c r="C1223" s="85"/>
      <c r="D1223" s="84"/>
      <c r="E1223" s="86"/>
    </row>
    <row r="1224" spans="1:5" s="71" customFormat="1" ht="14.25">
      <c r="A1224" s="84"/>
      <c r="B1224" s="84"/>
      <c r="C1224" s="85"/>
      <c r="D1224" s="84"/>
      <c r="E1224" s="86"/>
    </row>
    <row r="1225" spans="1:5" s="71" customFormat="1" ht="14.25">
      <c r="A1225" s="84"/>
      <c r="B1225" s="84"/>
      <c r="C1225" s="85"/>
      <c r="D1225" s="84"/>
      <c r="E1225" s="86"/>
    </row>
    <row r="1226" spans="1:5" s="71" customFormat="1" ht="14.25">
      <c r="A1226" s="84"/>
      <c r="B1226" s="84"/>
      <c r="C1226" s="85"/>
      <c r="D1226" s="84"/>
      <c r="E1226" s="86"/>
    </row>
    <row r="1227" spans="1:5" s="71" customFormat="1" ht="14.25">
      <c r="A1227" s="84"/>
      <c r="B1227" s="84"/>
      <c r="C1227" s="85"/>
      <c r="D1227" s="84"/>
      <c r="E1227" s="86"/>
    </row>
    <row r="1228" spans="1:5" s="71" customFormat="1" ht="14.25">
      <c r="A1228" s="84"/>
      <c r="B1228" s="84"/>
      <c r="C1228" s="85"/>
      <c r="D1228" s="84"/>
      <c r="E1228" s="86"/>
    </row>
    <row r="1229" spans="1:5" s="71" customFormat="1" ht="14.25">
      <c r="A1229" s="84"/>
      <c r="B1229" s="84"/>
      <c r="C1229" s="85"/>
      <c r="D1229" s="84"/>
      <c r="E1229" s="86"/>
    </row>
    <row r="1230" spans="1:5" s="71" customFormat="1" ht="14.25">
      <c r="A1230" s="84"/>
      <c r="B1230" s="84"/>
      <c r="C1230" s="85"/>
      <c r="D1230" s="84"/>
      <c r="E1230" s="86"/>
    </row>
    <row r="1231" spans="1:5" s="71" customFormat="1" ht="14.25">
      <c r="A1231" s="84"/>
      <c r="B1231" s="84"/>
      <c r="C1231" s="85"/>
      <c r="D1231" s="84"/>
      <c r="E1231" s="86"/>
    </row>
    <row r="1232" spans="1:5" s="71" customFormat="1" ht="14.25">
      <c r="A1232" s="84"/>
      <c r="B1232" s="84"/>
      <c r="C1232" s="85"/>
      <c r="D1232" s="84"/>
      <c r="E1232" s="86"/>
    </row>
    <row r="1233" spans="1:5" s="71" customFormat="1" ht="14.25">
      <c r="A1233" s="84"/>
      <c r="B1233" s="84"/>
      <c r="C1233" s="85"/>
      <c r="D1233" s="84"/>
      <c r="E1233" s="86"/>
    </row>
    <row r="1234" spans="1:5" s="71" customFormat="1" ht="14.25">
      <c r="A1234" s="84"/>
      <c r="B1234" s="84"/>
      <c r="C1234" s="85"/>
      <c r="D1234" s="84"/>
      <c r="E1234" s="86"/>
    </row>
    <row r="1235" spans="1:5" s="71" customFormat="1" ht="14.25">
      <c r="A1235" s="84"/>
      <c r="B1235" s="84"/>
      <c r="C1235" s="85"/>
      <c r="D1235" s="84"/>
      <c r="E1235" s="86"/>
    </row>
    <row r="1236" spans="1:5" s="71" customFormat="1" ht="14.25">
      <c r="A1236" s="84"/>
      <c r="B1236" s="84"/>
      <c r="C1236" s="85"/>
      <c r="D1236" s="84"/>
      <c r="E1236" s="86"/>
    </row>
    <row r="1237" spans="1:5" s="71" customFormat="1" ht="14.25">
      <c r="A1237" s="84"/>
      <c r="B1237" s="84"/>
      <c r="C1237" s="85"/>
      <c r="D1237" s="84"/>
      <c r="E1237" s="86"/>
    </row>
    <row r="1238" spans="1:5" s="71" customFormat="1" ht="14.25">
      <c r="A1238" s="84"/>
      <c r="B1238" s="84"/>
      <c r="C1238" s="85"/>
      <c r="D1238" s="84"/>
      <c r="E1238" s="86"/>
    </row>
    <row r="1239" spans="1:5" s="71" customFormat="1" ht="14.25">
      <c r="A1239" s="84"/>
      <c r="B1239" s="84"/>
      <c r="C1239" s="85"/>
      <c r="D1239" s="84"/>
      <c r="E1239" s="86"/>
    </row>
    <row r="1240" spans="1:5" s="71" customFormat="1" ht="14.25">
      <c r="A1240" s="84"/>
      <c r="B1240" s="84"/>
      <c r="C1240" s="85"/>
      <c r="D1240" s="84"/>
      <c r="E1240" s="86"/>
    </row>
    <row r="1241" spans="1:5" s="71" customFormat="1" ht="14.25">
      <c r="A1241" s="84"/>
      <c r="B1241" s="84"/>
      <c r="C1241" s="85"/>
      <c r="D1241" s="84"/>
      <c r="E1241" s="86"/>
    </row>
    <row r="1242" spans="1:5" s="71" customFormat="1" ht="14.25">
      <c r="A1242" s="84"/>
      <c r="B1242" s="84"/>
      <c r="C1242" s="85"/>
      <c r="D1242" s="84"/>
      <c r="E1242" s="86"/>
    </row>
    <row r="1243" spans="1:5" s="71" customFormat="1" ht="14.25">
      <c r="A1243" s="84"/>
      <c r="B1243" s="84"/>
      <c r="C1243" s="85"/>
      <c r="D1243" s="84"/>
      <c r="E1243" s="86"/>
    </row>
    <row r="1244" spans="1:5" s="71" customFormat="1" ht="14.25">
      <c r="A1244" s="84"/>
      <c r="B1244" s="84"/>
      <c r="C1244" s="85"/>
      <c r="D1244" s="84"/>
      <c r="E1244" s="86"/>
    </row>
    <row r="1245" spans="1:5" s="71" customFormat="1" ht="14.25">
      <c r="A1245" s="84"/>
      <c r="B1245" s="84"/>
      <c r="C1245" s="85"/>
      <c r="D1245" s="84"/>
      <c r="E1245" s="86"/>
    </row>
    <row r="1246" spans="1:5" s="71" customFormat="1" ht="14.25">
      <c r="A1246" s="84"/>
      <c r="B1246" s="84"/>
      <c r="C1246" s="85"/>
      <c r="D1246" s="84"/>
      <c r="E1246" s="86"/>
    </row>
    <row r="1247" spans="1:5" s="71" customFormat="1" ht="14.25">
      <c r="A1247" s="84"/>
      <c r="B1247" s="84"/>
      <c r="C1247" s="85"/>
      <c r="D1247" s="84"/>
      <c r="E1247" s="86"/>
    </row>
    <row r="1248" spans="1:5" s="71" customFormat="1" ht="14.25">
      <c r="A1248" s="84"/>
      <c r="B1248" s="84"/>
      <c r="C1248" s="85"/>
      <c r="D1248" s="84"/>
      <c r="E1248" s="86"/>
    </row>
    <row r="1249" spans="1:5" s="71" customFormat="1" ht="14.25">
      <c r="A1249" s="84"/>
      <c r="B1249" s="84"/>
      <c r="C1249" s="85"/>
      <c r="D1249" s="84"/>
      <c r="E1249" s="86"/>
    </row>
    <row r="1250" spans="1:5" s="71" customFormat="1" ht="14.25">
      <c r="A1250" s="84"/>
      <c r="B1250" s="84"/>
      <c r="C1250" s="85"/>
      <c r="D1250" s="84"/>
      <c r="E1250" s="86"/>
    </row>
    <row r="1251" spans="1:5" s="71" customFormat="1" ht="14.25">
      <c r="A1251" s="84"/>
      <c r="B1251" s="84"/>
      <c r="C1251" s="85"/>
      <c r="D1251" s="84"/>
      <c r="E1251" s="86"/>
    </row>
    <row r="1252" spans="1:5" s="71" customFormat="1" ht="14.25">
      <c r="A1252" s="84"/>
      <c r="B1252" s="84"/>
      <c r="C1252" s="85"/>
      <c r="D1252" s="84"/>
      <c r="E1252" s="86"/>
    </row>
    <row r="1253" spans="1:5" s="71" customFormat="1" ht="14.25">
      <c r="A1253" s="84"/>
      <c r="B1253" s="84"/>
      <c r="C1253" s="85"/>
      <c r="D1253" s="84"/>
      <c r="E1253" s="86"/>
    </row>
    <row r="1254" spans="1:5" s="71" customFormat="1" ht="14.25">
      <c r="A1254" s="84"/>
      <c r="B1254" s="84"/>
      <c r="C1254" s="85"/>
      <c r="D1254" s="84"/>
      <c r="E1254" s="86"/>
    </row>
    <row r="1255" spans="1:5" s="71" customFormat="1" ht="14.25">
      <c r="A1255" s="84"/>
      <c r="B1255" s="84"/>
      <c r="C1255" s="85"/>
      <c r="D1255" s="84"/>
      <c r="E1255" s="86"/>
    </row>
    <row r="1256" spans="1:5" s="71" customFormat="1" ht="14.25">
      <c r="A1256" s="84"/>
      <c r="B1256" s="84"/>
      <c r="C1256" s="85"/>
      <c r="D1256" s="84"/>
      <c r="E1256" s="86"/>
    </row>
    <row r="1257" spans="1:5" s="71" customFormat="1" ht="14.25">
      <c r="A1257" s="84"/>
      <c r="B1257" s="84"/>
      <c r="C1257" s="85"/>
      <c r="D1257" s="84"/>
      <c r="E1257" s="86"/>
    </row>
    <row r="1258" spans="1:5" s="71" customFormat="1" ht="14.25">
      <c r="A1258" s="84"/>
      <c r="B1258" s="84"/>
      <c r="C1258" s="85"/>
      <c r="D1258" s="84"/>
      <c r="E1258" s="86"/>
    </row>
    <row r="1259" spans="1:5" s="71" customFormat="1" ht="14.25">
      <c r="A1259" s="84"/>
      <c r="B1259" s="84"/>
      <c r="C1259" s="85"/>
      <c r="D1259" s="84"/>
      <c r="E1259" s="86"/>
    </row>
    <row r="1260" spans="1:5" s="71" customFormat="1" ht="14.25">
      <c r="A1260" s="84"/>
      <c r="B1260" s="84"/>
      <c r="C1260" s="85"/>
      <c r="D1260" s="84"/>
      <c r="E1260" s="86"/>
    </row>
    <row r="1261" spans="1:5" s="71" customFormat="1" ht="14.25">
      <c r="A1261" s="84"/>
      <c r="B1261" s="84"/>
      <c r="C1261" s="85"/>
      <c r="D1261" s="84"/>
      <c r="E1261" s="86"/>
    </row>
    <row r="1262" spans="1:5" s="71" customFormat="1" ht="14.25">
      <c r="A1262" s="84"/>
      <c r="B1262" s="84"/>
      <c r="C1262" s="85"/>
      <c r="D1262" s="84"/>
      <c r="E1262" s="86"/>
    </row>
    <row r="1263" spans="1:5" s="71" customFormat="1" ht="14.25">
      <c r="A1263" s="84"/>
      <c r="B1263" s="84"/>
      <c r="C1263" s="85"/>
      <c r="D1263" s="84"/>
      <c r="E1263" s="86"/>
    </row>
    <row r="1264" spans="1:5" s="71" customFormat="1" ht="14.25">
      <c r="A1264" s="84"/>
      <c r="B1264" s="84"/>
      <c r="C1264" s="85"/>
      <c r="D1264" s="84"/>
      <c r="E1264" s="86"/>
    </row>
    <row r="1265" spans="1:5" s="71" customFormat="1" ht="14.25">
      <c r="A1265" s="84"/>
      <c r="B1265" s="84"/>
      <c r="C1265" s="85"/>
      <c r="D1265" s="84"/>
      <c r="E1265" s="86"/>
    </row>
    <row r="1266" spans="1:5" s="71" customFormat="1" ht="14.25">
      <c r="A1266" s="84"/>
      <c r="B1266" s="84"/>
      <c r="C1266" s="85"/>
      <c r="D1266" s="84"/>
      <c r="E1266" s="86"/>
    </row>
    <row r="1267" spans="1:5" s="71" customFormat="1" ht="14.25">
      <c r="A1267" s="84"/>
      <c r="B1267" s="84"/>
      <c r="C1267" s="85"/>
      <c r="D1267" s="84"/>
      <c r="E1267" s="86"/>
    </row>
    <row r="1268" spans="1:5" s="71" customFormat="1" ht="14.25">
      <c r="A1268" s="84"/>
      <c r="B1268" s="84"/>
      <c r="C1268" s="85"/>
      <c r="D1268" s="84"/>
      <c r="E1268" s="86"/>
    </row>
    <row r="1269" spans="1:5" s="71" customFormat="1" ht="14.25">
      <c r="A1269" s="84"/>
      <c r="B1269" s="84"/>
      <c r="C1269" s="85"/>
      <c r="D1269" s="84"/>
      <c r="E1269" s="86"/>
    </row>
    <row r="1270" spans="1:5" s="71" customFormat="1" ht="14.25">
      <c r="A1270" s="84"/>
      <c r="B1270" s="84"/>
      <c r="C1270" s="85"/>
      <c r="D1270" s="84"/>
      <c r="E1270" s="86"/>
    </row>
    <row r="1271" spans="1:5" s="71" customFormat="1" ht="14.25">
      <c r="A1271" s="84"/>
      <c r="B1271" s="84"/>
      <c r="C1271" s="85"/>
      <c r="D1271" s="84"/>
      <c r="E1271" s="86"/>
    </row>
    <row r="1272" spans="1:5" s="71" customFormat="1" ht="14.25">
      <c r="A1272" s="84"/>
      <c r="B1272" s="84"/>
      <c r="C1272" s="85"/>
      <c r="D1272" s="84"/>
      <c r="E1272" s="86"/>
    </row>
    <row r="1273" spans="1:5" s="71" customFormat="1" ht="14.25">
      <c r="A1273" s="84"/>
      <c r="B1273" s="84"/>
      <c r="C1273" s="85"/>
      <c r="D1273" s="84"/>
      <c r="E1273" s="86"/>
    </row>
    <row r="1274" spans="1:5" s="71" customFormat="1" ht="14.25">
      <c r="A1274" s="84"/>
      <c r="B1274" s="84"/>
      <c r="C1274" s="85"/>
      <c r="D1274" s="84"/>
      <c r="E1274" s="86"/>
    </row>
    <row r="1275" spans="1:5" s="71" customFormat="1" ht="14.25">
      <c r="A1275" s="84"/>
      <c r="B1275" s="84"/>
      <c r="C1275" s="85"/>
      <c r="D1275" s="84"/>
      <c r="E1275" s="86"/>
    </row>
    <row r="1276" spans="1:5" s="71" customFormat="1" ht="14.25">
      <c r="A1276" s="84"/>
      <c r="B1276" s="84"/>
      <c r="C1276" s="85"/>
      <c r="D1276" s="84"/>
      <c r="E1276" s="86"/>
    </row>
    <row r="1277" spans="1:5" s="71" customFormat="1" ht="14.25">
      <c r="A1277" s="84"/>
      <c r="B1277" s="84"/>
      <c r="C1277" s="85"/>
      <c r="D1277" s="84"/>
      <c r="E1277" s="86"/>
    </row>
    <row r="1278" spans="1:5" s="71" customFormat="1" ht="14.25">
      <c r="A1278" s="84"/>
      <c r="B1278" s="84"/>
      <c r="C1278" s="85"/>
      <c r="D1278" s="84"/>
      <c r="E1278" s="86"/>
    </row>
    <row r="1279" spans="1:5" s="71" customFormat="1" ht="14.25">
      <c r="A1279" s="84"/>
      <c r="B1279" s="84"/>
      <c r="C1279" s="85"/>
      <c r="D1279" s="84"/>
      <c r="E1279" s="86"/>
    </row>
    <row r="1280" spans="1:5" s="71" customFormat="1" ht="14.25">
      <c r="A1280" s="84"/>
      <c r="B1280" s="84"/>
      <c r="C1280" s="85"/>
      <c r="D1280" s="84"/>
      <c r="E1280" s="86"/>
    </row>
    <row r="1281" spans="1:5" s="71" customFormat="1" ht="14.25">
      <c r="A1281" s="84"/>
      <c r="B1281" s="84"/>
      <c r="C1281" s="85"/>
      <c r="D1281" s="84"/>
      <c r="E1281" s="86"/>
    </row>
    <row r="1282" spans="1:5" s="71" customFormat="1" ht="14.25">
      <c r="A1282" s="84"/>
      <c r="B1282" s="84"/>
      <c r="C1282" s="85"/>
      <c r="D1282" s="84"/>
      <c r="E1282" s="86"/>
    </row>
    <row r="1283" spans="1:5" s="71" customFormat="1" ht="14.25">
      <c r="A1283" s="84"/>
      <c r="B1283" s="84"/>
      <c r="C1283" s="85"/>
      <c r="D1283" s="84"/>
      <c r="E1283" s="86"/>
    </row>
    <row r="1284" spans="1:5" s="71" customFormat="1" ht="14.25">
      <c r="A1284" s="84"/>
      <c r="B1284" s="84"/>
      <c r="C1284" s="85"/>
      <c r="D1284" s="84"/>
      <c r="E1284" s="86"/>
    </row>
    <row r="1285" spans="1:5" s="71" customFormat="1" ht="14.25">
      <c r="A1285" s="84"/>
      <c r="B1285" s="84"/>
      <c r="C1285" s="85"/>
      <c r="D1285" s="84"/>
      <c r="E1285" s="86"/>
    </row>
    <row r="1286" spans="1:5" s="71" customFormat="1" ht="14.25">
      <c r="A1286" s="84"/>
      <c r="B1286" s="84"/>
      <c r="C1286" s="85"/>
      <c r="D1286" s="84"/>
      <c r="E1286" s="86"/>
    </row>
    <row r="1287" spans="1:5" s="71" customFormat="1" ht="14.25">
      <c r="A1287" s="84"/>
      <c r="B1287" s="84"/>
      <c r="C1287" s="85"/>
      <c r="D1287" s="84"/>
      <c r="E1287" s="86"/>
    </row>
    <row r="1288" spans="1:5" s="71" customFormat="1" ht="14.25">
      <c r="A1288" s="84"/>
      <c r="B1288" s="84"/>
      <c r="C1288" s="85"/>
      <c r="D1288" s="84"/>
      <c r="E1288" s="86"/>
    </row>
    <row r="1289" spans="1:5" s="71" customFormat="1" ht="14.25">
      <c r="A1289" s="84"/>
      <c r="B1289" s="84"/>
      <c r="C1289" s="85"/>
      <c r="D1289" s="84"/>
      <c r="E1289" s="86"/>
    </row>
    <row r="1290" spans="1:5" s="71" customFormat="1" ht="14.25">
      <c r="A1290" s="84"/>
      <c r="B1290" s="84"/>
      <c r="C1290" s="85"/>
      <c r="D1290" s="84"/>
      <c r="E1290" s="86"/>
    </row>
    <row r="1291" spans="1:5" s="71" customFormat="1" ht="14.25">
      <c r="A1291" s="84"/>
      <c r="B1291" s="84"/>
      <c r="C1291" s="85"/>
      <c r="D1291" s="84"/>
      <c r="E1291" s="86"/>
    </row>
    <row r="1292" spans="1:5" s="71" customFormat="1" ht="14.25">
      <c r="A1292" s="84"/>
      <c r="B1292" s="84"/>
      <c r="C1292" s="85"/>
      <c r="D1292" s="84"/>
      <c r="E1292" s="86"/>
    </row>
    <row r="1293" spans="1:5" s="71" customFormat="1" ht="14.25">
      <c r="A1293" s="84"/>
      <c r="B1293" s="84"/>
      <c r="C1293" s="85"/>
      <c r="D1293" s="84"/>
      <c r="E1293" s="86"/>
    </row>
    <row r="1294" spans="1:5" s="71" customFormat="1" ht="14.25">
      <c r="A1294" s="84"/>
      <c r="B1294" s="84"/>
      <c r="C1294" s="85"/>
      <c r="D1294" s="84"/>
      <c r="E1294" s="86"/>
    </row>
    <row r="1295" spans="1:5" s="71" customFormat="1" ht="14.25">
      <c r="A1295" s="84"/>
      <c r="B1295" s="84"/>
      <c r="C1295" s="85"/>
      <c r="D1295" s="84"/>
      <c r="E1295" s="86"/>
    </row>
    <row r="1296" spans="1:5" s="71" customFormat="1" ht="14.25">
      <c r="A1296" s="84"/>
      <c r="B1296" s="84"/>
      <c r="C1296" s="85"/>
      <c r="D1296" s="84"/>
      <c r="E1296" s="86"/>
    </row>
    <row r="1297" spans="1:5" s="71" customFormat="1" ht="14.25">
      <c r="A1297" s="84"/>
      <c r="B1297" s="84"/>
      <c r="C1297" s="85"/>
      <c r="D1297" s="84"/>
      <c r="E1297" s="86"/>
    </row>
    <row r="1298" spans="1:5" s="71" customFormat="1" ht="14.25">
      <c r="A1298" s="84"/>
      <c r="B1298" s="84"/>
      <c r="C1298" s="85"/>
      <c r="D1298" s="84"/>
      <c r="E1298" s="86"/>
    </row>
    <row r="1299" spans="1:5" s="71" customFormat="1" ht="14.25">
      <c r="A1299" s="84"/>
      <c r="B1299" s="84"/>
      <c r="C1299" s="85"/>
      <c r="D1299" s="84"/>
      <c r="E1299" s="86"/>
    </row>
    <row r="1300" spans="1:5" s="71" customFormat="1" ht="14.25">
      <c r="A1300" s="84"/>
      <c r="B1300" s="84"/>
      <c r="C1300" s="85"/>
      <c r="D1300" s="84"/>
      <c r="E1300" s="86"/>
    </row>
    <row r="1301" spans="1:5" s="71" customFormat="1" ht="14.25">
      <c r="A1301" s="84"/>
      <c r="B1301" s="84"/>
      <c r="C1301" s="85"/>
      <c r="D1301" s="84"/>
      <c r="E1301" s="86"/>
    </row>
    <row r="1302" spans="1:5" s="71" customFormat="1" ht="14.25">
      <c r="A1302" s="84"/>
      <c r="B1302" s="84"/>
      <c r="C1302" s="85"/>
      <c r="D1302" s="84"/>
      <c r="E1302" s="86"/>
    </row>
    <row r="1303" spans="1:5" s="71" customFormat="1" ht="14.25">
      <c r="A1303" s="84"/>
      <c r="B1303" s="84"/>
      <c r="C1303" s="85"/>
      <c r="D1303" s="84"/>
      <c r="E1303" s="86"/>
    </row>
    <row r="1304" spans="1:5" s="71" customFormat="1" ht="14.25">
      <c r="A1304" s="84"/>
      <c r="B1304" s="84"/>
      <c r="C1304" s="85"/>
      <c r="D1304" s="84"/>
      <c r="E1304" s="86"/>
    </row>
    <row r="1305" spans="1:5" s="71" customFormat="1" ht="14.25">
      <c r="A1305" s="84"/>
      <c r="B1305" s="84"/>
      <c r="C1305" s="85"/>
      <c r="D1305" s="84"/>
      <c r="E1305" s="86"/>
    </row>
    <row r="1306" spans="1:5" s="71" customFormat="1" ht="14.25">
      <c r="A1306" s="84"/>
      <c r="B1306" s="84"/>
      <c r="C1306" s="85"/>
      <c r="D1306" s="84"/>
      <c r="E1306" s="86"/>
    </row>
    <row r="1307" spans="1:5" s="71" customFormat="1" ht="14.25">
      <c r="A1307" s="84"/>
      <c r="B1307" s="84"/>
      <c r="C1307" s="85"/>
      <c r="D1307" s="84"/>
      <c r="E1307" s="86"/>
    </row>
    <row r="1308" spans="1:5" s="71" customFormat="1" ht="14.25">
      <c r="A1308" s="84"/>
      <c r="B1308" s="84"/>
      <c r="C1308" s="85"/>
      <c r="D1308" s="84"/>
      <c r="E1308" s="86"/>
    </row>
    <row r="1309" spans="1:5" s="71" customFormat="1" ht="14.25">
      <c r="A1309" s="84"/>
      <c r="B1309" s="84"/>
      <c r="C1309" s="85"/>
      <c r="D1309" s="84"/>
      <c r="E1309" s="86"/>
    </row>
    <row r="1310" spans="1:5" s="71" customFormat="1" ht="14.25">
      <c r="A1310" s="84"/>
      <c r="B1310" s="84"/>
      <c r="C1310" s="85"/>
      <c r="D1310" s="84"/>
      <c r="E1310" s="86"/>
    </row>
    <row r="1311" spans="1:5" s="71" customFormat="1" ht="14.25">
      <c r="A1311" s="84"/>
      <c r="B1311" s="84"/>
      <c r="C1311" s="85"/>
      <c r="D1311" s="84"/>
      <c r="E1311" s="86"/>
    </row>
    <row r="1312" spans="1:5" s="71" customFormat="1" ht="14.25">
      <c r="A1312" s="84"/>
      <c r="B1312" s="84"/>
      <c r="C1312" s="85"/>
      <c r="D1312" s="84"/>
      <c r="E1312" s="86"/>
    </row>
    <row r="1313" spans="1:5" s="71" customFormat="1" ht="14.25">
      <c r="A1313" s="84"/>
      <c r="B1313" s="84"/>
      <c r="C1313" s="85"/>
      <c r="D1313" s="84"/>
      <c r="E1313" s="86"/>
    </row>
    <row r="1314" spans="1:5" s="71" customFormat="1" ht="14.25">
      <c r="A1314" s="84"/>
      <c r="B1314" s="84"/>
      <c r="C1314" s="85"/>
      <c r="D1314" s="84"/>
      <c r="E1314" s="86"/>
    </row>
    <row r="1315" spans="1:5" s="71" customFormat="1" ht="14.25">
      <c r="A1315" s="84"/>
      <c r="B1315" s="84"/>
      <c r="C1315" s="85"/>
      <c r="D1315" s="84"/>
      <c r="E1315" s="86"/>
    </row>
    <row r="1316" spans="1:5" s="71" customFormat="1" ht="14.25">
      <c r="A1316" s="84"/>
      <c r="B1316" s="84"/>
      <c r="C1316" s="85"/>
      <c r="D1316" s="84"/>
      <c r="E1316" s="86"/>
    </row>
    <row r="1317" spans="1:5" s="71" customFormat="1" ht="14.25">
      <c r="A1317" s="84"/>
      <c r="B1317" s="84"/>
      <c r="C1317" s="85"/>
      <c r="D1317" s="84"/>
      <c r="E1317" s="86"/>
    </row>
    <row r="1318" spans="1:5" s="71" customFormat="1" ht="14.25">
      <c r="A1318" s="84"/>
      <c r="B1318" s="84"/>
      <c r="C1318" s="85"/>
      <c r="D1318" s="84"/>
      <c r="E1318" s="86"/>
    </row>
    <row r="1319" spans="1:5" s="71" customFormat="1" ht="14.25">
      <c r="A1319" s="84"/>
      <c r="B1319" s="84"/>
      <c r="C1319" s="85"/>
      <c r="D1319" s="84"/>
      <c r="E1319" s="86"/>
    </row>
    <row r="1320" spans="1:5" s="71" customFormat="1" ht="14.25">
      <c r="A1320" s="84"/>
      <c r="B1320" s="84"/>
      <c r="C1320" s="85"/>
      <c r="D1320" s="84"/>
      <c r="E1320" s="86"/>
    </row>
    <row r="1321" spans="1:5" s="71" customFormat="1" ht="14.25">
      <c r="A1321" s="84"/>
      <c r="B1321" s="84"/>
      <c r="C1321" s="85"/>
      <c r="D1321" s="84"/>
      <c r="E1321" s="86"/>
    </row>
    <row r="1322" spans="1:5" s="71" customFormat="1" ht="14.25">
      <c r="A1322" s="84"/>
      <c r="B1322" s="84"/>
      <c r="C1322" s="85"/>
      <c r="D1322" s="84"/>
      <c r="E1322" s="86"/>
    </row>
    <row r="1323" spans="1:5" s="71" customFormat="1" ht="14.25">
      <c r="A1323" s="84"/>
      <c r="B1323" s="84"/>
      <c r="C1323" s="85"/>
      <c r="D1323" s="84"/>
      <c r="E1323" s="86"/>
    </row>
    <row r="1324" spans="1:5" s="71" customFormat="1" ht="14.25">
      <c r="A1324" s="84"/>
      <c r="B1324" s="84"/>
      <c r="C1324" s="85"/>
      <c r="D1324" s="84"/>
      <c r="E1324" s="86"/>
    </row>
    <row r="1325" spans="1:5" s="71" customFormat="1" ht="14.25">
      <c r="A1325" s="84"/>
      <c r="B1325" s="84"/>
      <c r="C1325" s="85"/>
      <c r="D1325" s="84"/>
      <c r="E1325" s="86"/>
    </row>
    <row r="1326" spans="1:5" s="71" customFormat="1" ht="14.25">
      <c r="A1326" s="84"/>
      <c r="B1326" s="84"/>
      <c r="C1326" s="85"/>
      <c r="D1326" s="84"/>
      <c r="E1326" s="86"/>
    </row>
    <row r="1327" spans="1:5" s="71" customFormat="1" ht="14.25">
      <c r="A1327" s="84"/>
      <c r="B1327" s="84"/>
      <c r="C1327" s="85"/>
      <c r="D1327" s="84"/>
      <c r="E1327" s="86"/>
    </row>
    <row r="1328" spans="1:5" s="71" customFormat="1" ht="14.25">
      <c r="A1328" s="84"/>
      <c r="B1328" s="84"/>
      <c r="C1328" s="85"/>
      <c r="D1328" s="84"/>
      <c r="E1328" s="86"/>
    </row>
    <row r="1329" spans="1:5" s="71" customFormat="1" ht="14.25">
      <c r="A1329" s="84"/>
      <c r="B1329" s="84"/>
      <c r="C1329" s="85"/>
      <c r="D1329" s="84"/>
      <c r="E1329" s="86"/>
    </row>
    <row r="1330" spans="1:5" s="71" customFormat="1" ht="14.25">
      <c r="A1330" s="84"/>
      <c r="B1330" s="84"/>
      <c r="C1330" s="85"/>
      <c r="D1330" s="84"/>
      <c r="E1330" s="86"/>
    </row>
    <row r="1331" spans="1:5" s="71" customFormat="1" ht="14.25">
      <c r="A1331" s="84"/>
      <c r="B1331" s="84"/>
      <c r="C1331" s="85"/>
      <c r="D1331" s="84"/>
      <c r="E1331" s="86"/>
    </row>
    <row r="1332" spans="1:5" s="71" customFormat="1" ht="14.25">
      <c r="A1332" s="84"/>
      <c r="B1332" s="84"/>
      <c r="C1332" s="85"/>
      <c r="D1332" s="84"/>
      <c r="E1332" s="86"/>
    </row>
    <row r="1333" spans="1:5" s="71" customFormat="1" ht="14.25">
      <c r="A1333" s="84"/>
      <c r="B1333" s="84"/>
      <c r="C1333" s="85"/>
      <c r="D1333" s="84"/>
      <c r="E1333" s="86"/>
    </row>
    <row r="1334" spans="1:5" s="71" customFormat="1" ht="14.25">
      <c r="A1334" s="84"/>
      <c r="B1334" s="84"/>
      <c r="C1334" s="85"/>
      <c r="D1334" s="84"/>
      <c r="E1334" s="86"/>
    </row>
    <row r="1335" spans="1:5" s="71" customFormat="1" ht="14.25">
      <c r="A1335" s="84"/>
      <c r="B1335" s="84"/>
      <c r="C1335" s="85"/>
      <c r="D1335" s="84"/>
      <c r="E1335" s="86"/>
    </row>
    <row r="1336" spans="1:5" s="71" customFormat="1" ht="14.25">
      <c r="A1336" s="84"/>
      <c r="B1336" s="84"/>
      <c r="C1336" s="85"/>
      <c r="D1336" s="84"/>
      <c r="E1336" s="86"/>
    </row>
    <row r="1337" spans="1:5" s="71" customFormat="1" ht="14.25">
      <c r="A1337" s="84"/>
      <c r="B1337" s="84"/>
      <c r="C1337" s="85"/>
      <c r="D1337" s="84"/>
      <c r="E1337" s="86"/>
    </row>
    <row r="1338" spans="1:5" s="71" customFormat="1" ht="14.25">
      <c r="A1338" s="84"/>
      <c r="B1338" s="84"/>
      <c r="C1338" s="85"/>
      <c r="D1338" s="84"/>
      <c r="E1338" s="86"/>
    </row>
    <row r="1339" spans="1:5" s="71" customFormat="1" ht="14.25">
      <c r="A1339" s="84"/>
      <c r="B1339" s="84"/>
      <c r="C1339" s="85"/>
      <c r="D1339" s="84"/>
      <c r="E1339" s="86"/>
    </row>
    <row r="1340" spans="1:5" s="71" customFormat="1" ht="14.25">
      <c r="A1340" s="84"/>
      <c r="B1340" s="84"/>
      <c r="C1340" s="85"/>
      <c r="D1340" s="84"/>
      <c r="E1340" s="86"/>
    </row>
    <row r="1341" spans="1:5" s="71" customFormat="1" ht="14.25">
      <c r="A1341" s="84"/>
      <c r="B1341" s="84"/>
      <c r="C1341" s="85"/>
      <c r="D1341" s="84"/>
      <c r="E1341" s="86"/>
    </row>
    <row r="1342" spans="1:5" s="71" customFormat="1" ht="14.25">
      <c r="A1342" s="84"/>
      <c r="B1342" s="84"/>
      <c r="C1342" s="85"/>
      <c r="D1342" s="84"/>
      <c r="E1342" s="86"/>
    </row>
    <row r="1343" spans="1:5" s="71" customFormat="1" ht="14.25">
      <c r="A1343" s="84"/>
      <c r="B1343" s="84"/>
      <c r="C1343" s="85"/>
      <c r="D1343" s="84"/>
      <c r="E1343" s="86"/>
    </row>
    <row r="1344" spans="1:5" s="71" customFormat="1" ht="14.25">
      <c r="A1344" s="84"/>
      <c r="B1344" s="84"/>
      <c r="C1344" s="85"/>
      <c r="D1344" s="84"/>
      <c r="E1344" s="86"/>
    </row>
    <row r="1345" spans="1:5" s="71" customFormat="1" ht="14.25">
      <c r="A1345" s="84"/>
      <c r="B1345" s="84"/>
      <c r="C1345" s="85"/>
      <c r="D1345" s="84"/>
      <c r="E1345" s="86"/>
    </row>
    <row r="1346" spans="1:5" s="71" customFormat="1" ht="14.25">
      <c r="A1346" s="84"/>
      <c r="B1346" s="84"/>
      <c r="C1346" s="85"/>
      <c r="D1346" s="84"/>
      <c r="E1346" s="86"/>
    </row>
    <row r="1347" spans="1:5" s="71" customFormat="1" ht="14.25">
      <c r="A1347" s="84"/>
      <c r="B1347" s="84"/>
      <c r="C1347" s="85"/>
      <c r="D1347" s="84"/>
      <c r="E1347" s="86"/>
    </row>
    <row r="1348" spans="1:5" s="71" customFormat="1" ht="14.25">
      <c r="A1348" s="84"/>
      <c r="B1348" s="84"/>
      <c r="C1348" s="85"/>
      <c r="D1348" s="84"/>
      <c r="E1348" s="86"/>
    </row>
    <row r="1349" spans="1:5" s="71" customFormat="1" ht="14.25">
      <c r="A1349" s="84"/>
      <c r="B1349" s="84"/>
      <c r="C1349" s="85"/>
      <c r="D1349" s="84"/>
      <c r="E1349" s="86"/>
    </row>
    <row r="1350" spans="1:5" s="71" customFormat="1" ht="14.25">
      <c r="A1350" s="84"/>
      <c r="B1350" s="84"/>
      <c r="C1350" s="85"/>
      <c r="D1350" s="84"/>
      <c r="E1350" s="86"/>
    </row>
    <row r="1351" spans="1:5" s="71" customFormat="1" ht="14.25">
      <c r="A1351" s="84"/>
      <c r="B1351" s="84"/>
      <c r="C1351" s="85"/>
      <c r="D1351" s="84"/>
      <c r="E1351" s="86"/>
    </row>
    <row r="1352" spans="1:5" s="71" customFormat="1" ht="14.25">
      <c r="A1352" s="84"/>
      <c r="B1352" s="84"/>
      <c r="C1352" s="85"/>
      <c r="D1352" s="84"/>
      <c r="E1352" s="86"/>
    </row>
    <row r="1353" spans="1:5" s="71" customFormat="1" ht="14.25">
      <c r="A1353" s="84"/>
      <c r="B1353" s="84"/>
      <c r="C1353" s="85"/>
      <c r="D1353" s="84"/>
      <c r="E1353" s="86"/>
    </row>
    <row r="1354" spans="1:5" s="71" customFormat="1" ht="14.25">
      <c r="A1354" s="84"/>
      <c r="B1354" s="84"/>
      <c r="C1354" s="85"/>
      <c r="D1354" s="84"/>
      <c r="E1354" s="86"/>
    </row>
    <row r="1355" spans="1:5" s="71" customFormat="1" ht="14.25">
      <c r="A1355" s="84"/>
      <c r="B1355" s="84"/>
      <c r="C1355" s="85"/>
      <c r="D1355" s="84"/>
      <c r="E1355" s="86"/>
    </row>
    <row r="1356" spans="1:5" s="71" customFormat="1" ht="14.25">
      <c r="A1356" s="84"/>
      <c r="B1356" s="84"/>
      <c r="C1356" s="85"/>
      <c r="D1356" s="84"/>
      <c r="E1356" s="86"/>
    </row>
    <row r="1357" spans="1:5" s="71" customFormat="1" ht="14.25">
      <c r="A1357" s="84"/>
      <c r="B1357" s="84"/>
      <c r="C1357" s="85"/>
      <c r="D1357" s="84"/>
      <c r="E1357" s="86"/>
    </row>
    <row r="1358" spans="1:5" s="71" customFormat="1" ht="14.25">
      <c r="A1358" s="84"/>
      <c r="B1358" s="84"/>
      <c r="C1358" s="85"/>
      <c r="D1358" s="84"/>
      <c r="E1358" s="86"/>
    </row>
    <row r="1359" spans="1:5" s="71" customFormat="1" ht="14.25">
      <c r="A1359" s="84"/>
      <c r="B1359" s="84"/>
      <c r="C1359" s="85"/>
      <c r="D1359" s="84"/>
      <c r="E1359" s="86"/>
    </row>
    <row r="1360" spans="1:5" s="71" customFormat="1" ht="14.25">
      <c r="A1360" s="84"/>
      <c r="B1360" s="84"/>
      <c r="C1360" s="85"/>
      <c r="D1360" s="84"/>
      <c r="E1360" s="86"/>
    </row>
    <row r="1361" spans="1:5" s="71" customFormat="1" ht="14.25">
      <c r="A1361" s="84"/>
      <c r="B1361" s="84"/>
      <c r="C1361" s="85"/>
      <c r="D1361" s="84"/>
      <c r="E1361" s="86"/>
    </row>
    <row r="1362" spans="1:5" s="71" customFormat="1" ht="14.25">
      <c r="A1362" s="84"/>
      <c r="B1362" s="84"/>
      <c r="C1362" s="85"/>
      <c r="D1362" s="84"/>
      <c r="E1362" s="86"/>
    </row>
    <row r="1363" spans="1:5" s="71" customFormat="1" ht="14.25">
      <c r="A1363" s="84"/>
      <c r="B1363" s="84"/>
      <c r="C1363" s="85"/>
      <c r="D1363" s="84"/>
      <c r="E1363" s="86"/>
    </row>
    <row r="1364" spans="1:5" s="71" customFormat="1" ht="14.25">
      <c r="A1364" s="84"/>
      <c r="B1364" s="84"/>
      <c r="C1364" s="85"/>
      <c r="D1364" s="84"/>
      <c r="E1364" s="86"/>
    </row>
    <row r="1365" spans="1:5" s="71" customFormat="1" ht="14.25">
      <c r="A1365" s="84"/>
      <c r="B1365" s="84"/>
      <c r="C1365" s="85"/>
      <c r="D1365" s="84"/>
      <c r="E1365" s="86"/>
    </row>
    <row r="1366" spans="1:5" s="71" customFormat="1" ht="14.25">
      <c r="A1366" s="84"/>
      <c r="B1366" s="84"/>
      <c r="C1366" s="85"/>
      <c r="D1366" s="84"/>
      <c r="E1366" s="86"/>
    </row>
    <row r="1367" spans="1:5" s="71" customFormat="1" ht="14.25">
      <c r="A1367" s="84"/>
      <c r="B1367" s="84"/>
      <c r="C1367" s="85"/>
      <c r="D1367" s="84"/>
      <c r="E1367" s="86"/>
    </row>
    <row r="1368" spans="1:5" s="71" customFormat="1" ht="14.25">
      <c r="A1368" s="84"/>
      <c r="B1368" s="84"/>
      <c r="C1368" s="85"/>
      <c r="D1368" s="84"/>
      <c r="E1368" s="86"/>
    </row>
    <row r="1369" spans="1:5" s="71" customFormat="1" ht="14.25">
      <c r="A1369" s="84"/>
      <c r="B1369" s="84"/>
      <c r="C1369" s="85"/>
      <c r="D1369" s="84"/>
      <c r="E1369" s="86"/>
    </row>
    <row r="1370" spans="1:5" s="71" customFormat="1" ht="14.25">
      <c r="A1370" s="84"/>
      <c r="B1370" s="84"/>
      <c r="C1370" s="85"/>
      <c r="D1370" s="84"/>
      <c r="E1370" s="86"/>
    </row>
    <row r="1371" spans="1:5" s="71" customFormat="1" ht="14.25">
      <c r="A1371" s="84"/>
      <c r="B1371" s="84"/>
      <c r="C1371" s="85"/>
      <c r="D1371" s="84"/>
      <c r="E1371" s="86"/>
    </row>
    <row r="1372" spans="1:5" s="71" customFormat="1" ht="14.25">
      <c r="A1372" s="84"/>
      <c r="B1372" s="84"/>
      <c r="C1372" s="85"/>
      <c r="D1372" s="84"/>
      <c r="E1372" s="86"/>
    </row>
    <row r="1373" spans="1:5" s="71" customFormat="1" ht="14.25">
      <c r="A1373" s="84"/>
      <c r="B1373" s="84"/>
      <c r="C1373" s="85"/>
      <c r="D1373" s="84"/>
      <c r="E1373" s="86"/>
    </row>
    <row r="1374" spans="1:5" s="71" customFormat="1" ht="14.25">
      <c r="A1374" s="84"/>
      <c r="B1374" s="84"/>
      <c r="C1374" s="85"/>
      <c r="D1374" s="84"/>
      <c r="E1374" s="86"/>
    </row>
    <row r="1375" spans="1:5" s="71" customFormat="1" ht="14.25">
      <c r="A1375" s="84"/>
      <c r="B1375" s="84"/>
      <c r="C1375" s="85"/>
      <c r="D1375" s="84"/>
      <c r="E1375" s="86"/>
    </row>
    <row r="1376" spans="1:5" s="71" customFormat="1" ht="14.25">
      <c r="A1376" s="84"/>
      <c r="B1376" s="84"/>
      <c r="C1376" s="85"/>
      <c r="D1376" s="84"/>
      <c r="E1376" s="86"/>
    </row>
    <row r="1377" spans="1:5" s="71" customFormat="1" ht="14.25">
      <c r="A1377" s="84"/>
      <c r="B1377" s="84"/>
      <c r="C1377" s="85"/>
      <c r="D1377" s="84"/>
      <c r="E1377" s="86"/>
    </row>
    <row r="1378" spans="1:5" s="71" customFormat="1" ht="14.25">
      <c r="A1378" s="84"/>
      <c r="B1378" s="84"/>
      <c r="C1378" s="85"/>
      <c r="D1378" s="84"/>
      <c r="E1378" s="86"/>
    </row>
    <row r="1379" spans="1:5" s="71" customFormat="1" ht="14.25">
      <c r="A1379" s="84"/>
      <c r="B1379" s="84"/>
      <c r="C1379" s="85"/>
      <c r="D1379" s="84"/>
      <c r="E1379" s="86"/>
    </row>
    <row r="1380" spans="1:5" s="71" customFormat="1" ht="14.25">
      <c r="A1380" s="84"/>
      <c r="B1380" s="84"/>
      <c r="C1380" s="85"/>
      <c r="D1380" s="84"/>
      <c r="E1380" s="86"/>
    </row>
    <row r="1381" spans="1:5" s="71" customFormat="1" ht="14.25">
      <c r="A1381" s="84"/>
      <c r="B1381" s="84"/>
      <c r="C1381" s="85"/>
      <c r="D1381" s="84"/>
      <c r="E1381" s="86"/>
    </row>
    <row r="1382" spans="1:5" s="71" customFormat="1" ht="14.25">
      <c r="A1382" s="84"/>
      <c r="B1382" s="84"/>
      <c r="C1382" s="85"/>
      <c r="D1382" s="84"/>
      <c r="E1382" s="86"/>
    </row>
    <row r="1383" spans="1:5" s="71" customFormat="1" ht="14.25">
      <c r="A1383" s="84"/>
      <c r="B1383" s="84"/>
      <c r="C1383" s="85"/>
      <c r="D1383" s="84"/>
      <c r="E1383" s="86"/>
    </row>
    <row r="1384" spans="1:5" s="71" customFormat="1" ht="14.25">
      <c r="A1384" s="84"/>
      <c r="B1384" s="84"/>
      <c r="C1384" s="85"/>
      <c r="D1384" s="84"/>
      <c r="E1384" s="86"/>
    </row>
    <row r="1385" spans="1:5" s="71" customFormat="1" ht="14.25">
      <c r="A1385" s="84"/>
      <c r="B1385" s="84"/>
      <c r="C1385" s="85"/>
      <c r="D1385" s="84"/>
      <c r="E1385" s="86"/>
    </row>
    <row r="1386" spans="1:5" s="71" customFormat="1" ht="14.25">
      <c r="A1386" s="84"/>
      <c r="B1386" s="84"/>
      <c r="C1386" s="85"/>
      <c r="D1386" s="84"/>
      <c r="E1386" s="86"/>
    </row>
    <row r="1387" spans="1:5" s="71" customFormat="1" ht="14.25">
      <c r="A1387" s="84"/>
      <c r="B1387" s="84"/>
      <c r="C1387" s="85"/>
      <c r="D1387" s="84"/>
      <c r="E1387" s="86"/>
    </row>
    <row r="1388" spans="1:5" s="71" customFormat="1" ht="14.25">
      <c r="A1388" s="84"/>
      <c r="B1388" s="84"/>
      <c r="C1388" s="85"/>
      <c r="D1388" s="84"/>
      <c r="E1388" s="86"/>
    </row>
    <row r="1389" spans="1:5" s="71" customFormat="1" ht="14.25">
      <c r="A1389" s="84"/>
      <c r="B1389" s="84"/>
      <c r="C1389" s="85"/>
      <c r="D1389" s="84"/>
      <c r="E1389" s="86"/>
    </row>
    <row r="1390" spans="1:5" s="71" customFormat="1" ht="14.25">
      <c r="A1390" s="84"/>
      <c r="B1390" s="84"/>
      <c r="C1390" s="85"/>
      <c r="D1390" s="84"/>
      <c r="E1390" s="86"/>
    </row>
    <row r="1391" spans="1:5" s="71" customFormat="1" ht="14.25">
      <c r="A1391" s="84"/>
      <c r="B1391" s="84"/>
      <c r="C1391" s="85"/>
      <c r="D1391" s="84"/>
      <c r="E1391" s="86"/>
    </row>
    <row r="1392" spans="1:5" s="71" customFormat="1" ht="14.25">
      <c r="A1392" s="84"/>
      <c r="B1392" s="84"/>
      <c r="C1392" s="85"/>
      <c r="D1392" s="84"/>
      <c r="E1392" s="86"/>
    </row>
    <row r="1393" spans="1:5" s="71" customFormat="1" ht="14.25">
      <c r="A1393" s="84"/>
      <c r="B1393" s="84"/>
      <c r="C1393" s="85"/>
      <c r="D1393" s="84"/>
      <c r="E1393" s="86"/>
    </row>
    <row r="1394" spans="1:5" s="71" customFormat="1" ht="14.25">
      <c r="A1394" s="84"/>
      <c r="B1394" s="84"/>
      <c r="C1394" s="85"/>
      <c r="D1394" s="84"/>
      <c r="E1394" s="86"/>
    </row>
    <row r="1395" spans="1:5" s="71" customFormat="1" ht="14.25">
      <c r="A1395" s="84"/>
      <c r="B1395" s="84"/>
      <c r="C1395" s="85"/>
      <c r="D1395" s="84"/>
      <c r="E1395" s="86"/>
    </row>
    <row r="1396" spans="1:5" s="71" customFormat="1" ht="14.25">
      <c r="A1396" s="84"/>
      <c r="B1396" s="84"/>
      <c r="C1396" s="85"/>
      <c r="D1396" s="84"/>
      <c r="E1396" s="86"/>
    </row>
    <row r="1397" spans="1:5" s="71" customFormat="1" ht="14.25">
      <c r="A1397" s="84"/>
      <c r="B1397" s="84"/>
      <c r="C1397" s="85"/>
      <c r="D1397" s="84"/>
      <c r="E1397" s="86"/>
    </row>
    <row r="1398" spans="1:5" s="71" customFormat="1" ht="14.25">
      <c r="A1398" s="84"/>
      <c r="B1398" s="84"/>
      <c r="C1398" s="85"/>
      <c r="D1398" s="84"/>
      <c r="E1398" s="86"/>
    </row>
    <row r="1399" spans="1:5" s="71" customFormat="1" ht="14.25">
      <c r="A1399" s="84"/>
      <c r="B1399" s="84"/>
      <c r="C1399" s="85"/>
      <c r="D1399" s="84"/>
      <c r="E1399" s="86"/>
    </row>
    <row r="1400" spans="1:5" s="71" customFormat="1" ht="14.25">
      <c r="A1400" s="84"/>
      <c r="B1400" s="84"/>
      <c r="C1400" s="85"/>
      <c r="D1400" s="84"/>
      <c r="E1400" s="86"/>
    </row>
    <row r="1401" spans="1:5" s="71" customFormat="1" ht="14.25">
      <c r="A1401" s="84"/>
      <c r="B1401" s="84"/>
      <c r="C1401" s="85"/>
      <c r="D1401" s="84"/>
      <c r="E1401" s="86"/>
    </row>
    <row r="1402" spans="1:5" s="71" customFormat="1" ht="14.25">
      <c r="A1402" s="84"/>
      <c r="B1402" s="84"/>
      <c r="C1402" s="85"/>
      <c r="D1402" s="84"/>
      <c r="E1402" s="86"/>
    </row>
    <row r="1403" spans="1:6" s="71" customFormat="1" ht="14.25">
      <c r="A1403" s="84"/>
      <c r="B1403" s="84"/>
      <c r="C1403" s="85"/>
      <c r="D1403" s="84"/>
      <c r="E1403" s="86"/>
      <c r="F1403" s="85"/>
    </row>
    <row r="1404" spans="1:6" s="71" customFormat="1" ht="14.25" customHeight="1">
      <c r="A1404" s="84"/>
      <c r="B1404" s="84"/>
      <c r="C1404" s="85"/>
      <c r="D1404" s="84"/>
      <c r="E1404" s="86"/>
      <c r="F1404" s="85"/>
    </row>
    <row r="1405" spans="1:5" s="71" customFormat="1" ht="14.25">
      <c r="A1405" s="84"/>
      <c r="B1405" s="84"/>
      <c r="C1405" s="85"/>
      <c r="D1405" s="84"/>
      <c r="E1405" s="86"/>
    </row>
    <row r="1406" spans="1:5" s="71" customFormat="1" ht="14.25">
      <c r="A1406" s="84"/>
      <c r="B1406" s="84"/>
      <c r="C1406" s="85"/>
      <c r="D1406" s="84"/>
      <c r="E1406" s="86"/>
    </row>
    <row r="1407" spans="1:7" s="71" customFormat="1" ht="14.25">
      <c r="A1407" s="84"/>
      <c r="B1407" s="84"/>
      <c r="C1407" s="85"/>
      <c r="D1407" s="84"/>
      <c r="E1407" s="86"/>
      <c r="G1407" s="85"/>
    </row>
    <row r="1408" spans="1:7" s="71" customFormat="1" ht="14.25">
      <c r="A1408" s="84"/>
      <c r="B1408" s="84"/>
      <c r="C1408" s="85"/>
      <c r="D1408" s="84"/>
      <c r="E1408" s="86"/>
      <c r="G1408" s="85"/>
    </row>
    <row r="1409" spans="6:7" ht="14.25">
      <c r="F1409" s="71"/>
      <c r="G1409" s="71"/>
    </row>
    <row r="1410" spans="6:7" ht="14.25">
      <c r="F1410" s="71"/>
      <c r="G1410" s="71"/>
    </row>
    <row r="1411" spans="1:5" s="71" customFormat="1" ht="5.25" customHeight="1">
      <c r="A1411" s="84"/>
      <c r="B1411" s="84"/>
      <c r="C1411" s="85"/>
      <c r="D1411" s="84"/>
      <c r="E1411" s="86"/>
    </row>
    <row r="1412" spans="1:5" s="71" customFormat="1" ht="14.25">
      <c r="A1412" s="84"/>
      <c r="B1412" s="84"/>
      <c r="C1412" s="85"/>
      <c r="D1412" s="84"/>
      <c r="E1412" s="86"/>
    </row>
    <row r="1413" spans="1:5" s="71" customFormat="1" ht="14.25">
      <c r="A1413" s="84"/>
      <c r="B1413" s="84"/>
      <c r="C1413" s="85"/>
      <c r="D1413" s="84"/>
      <c r="E1413" s="86"/>
    </row>
    <row r="1414" spans="1:5" s="71" customFormat="1" ht="14.25">
      <c r="A1414" s="84"/>
      <c r="B1414" s="84"/>
      <c r="C1414" s="85"/>
      <c r="D1414" s="84"/>
      <c r="E1414" s="86"/>
    </row>
    <row r="1415" spans="1:5" s="71" customFormat="1" ht="14.25">
      <c r="A1415" s="84"/>
      <c r="B1415" s="84"/>
      <c r="C1415" s="85"/>
      <c r="D1415" s="84"/>
      <c r="E1415" s="86"/>
    </row>
    <row r="1416" spans="1:5" s="71" customFormat="1" ht="14.25">
      <c r="A1416" s="84"/>
      <c r="B1416" s="84"/>
      <c r="C1416" s="85"/>
      <c r="D1416" s="84"/>
      <c r="E1416" s="86"/>
    </row>
    <row r="1417" spans="1:5" s="71" customFormat="1" ht="14.25">
      <c r="A1417" s="84"/>
      <c r="B1417" s="84"/>
      <c r="C1417" s="85"/>
      <c r="D1417" s="84"/>
      <c r="E1417" s="86"/>
    </row>
    <row r="1418" spans="1:5" s="71" customFormat="1" ht="14.25">
      <c r="A1418" s="84"/>
      <c r="B1418" s="84"/>
      <c r="C1418" s="85"/>
      <c r="D1418" s="84"/>
      <c r="E1418" s="86"/>
    </row>
    <row r="1419" spans="1:5" s="71" customFormat="1" ht="14.25">
      <c r="A1419" s="84"/>
      <c r="B1419" s="84"/>
      <c r="C1419" s="85"/>
      <c r="D1419" s="84"/>
      <c r="E1419" s="86"/>
    </row>
    <row r="1420" spans="1:5" s="71" customFormat="1" ht="14.25">
      <c r="A1420" s="84"/>
      <c r="B1420" s="84"/>
      <c r="C1420" s="85"/>
      <c r="D1420" s="84"/>
      <c r="E1420" s="86"/>
    </row>
    <row r="1421" spans="1:5" s="71" customFormat="1" ht="14.25">
      <c r="A1421" s="84"/>
      <c r="B1421" s="84"/>
      <c r="C1421" s="85"/>
      <c r="D1421" s="84"/>
      <c r="E1421" s="86"/>
    </row>
    <row r="1422" spans="1:5" s="71" customFormat="1" ht="14.25">
      <c r="A1422" s="84"/>
      <c r="B1422" s="84"/>
      <c r="C1422" s="85"/>
      <c r="D1422" s="84"/>
      <c r="E1422" s="86"/>
    </row>
    <row r="1423" spans="1:5" s="71" customFormat="1" ht="14.25">
      <c r="A1423" s="84"/>
      <c r="B1423" s="84"/>
      <c r="C1423" s="85"/>
      <c r="D1423" s="84"/>
      <c r="E1423" s="86"/>
    </row>
    <row r="1424" spans="1:5" s="71" customFormat="1" ht="14.25">
      <c r="A1424" s="84"/>
      <c r="B1424" s="84"/>
      <c r="C1424" s="85"/>
      <c r="D1424" s="84"/>
      <c r="E1424" s="86"/>
    </row>
    <row r="1425" spans="1:5" s="71" customFormat="1" ht="14.25">
      <c r="A1425" s="84"/>
      <c r="B1425" s="84"/>
      <c r="C1425" s="85"/>
      <c r="D1425" s="84"/>
      <c r="E1425" s="86"/>
    </row>
    <row r="1426" spans="1:5" s="71" customFormat="1" ht="14.25">
      <c r="A1426" s="84"/>
      <c r="B1426" s="84"/>
      <c r="C1426" s="85"/>
      <c r="D1426" s="84"/>
      <c r="E1426" s="86"/>
    </row>
    <row r="1427" spans="1:5" s="71" customFormat="1" ht="14.25">
      <c r="A1427" s="84"/>
      <c r="B1427" s="84"/>
      <c r="C1427" s="85"/>
      <c r="D1427" s="84"/>
      <c r="E1427" s="86"/>
    </row>
    <row r="1428" spans="1:5" s="71" customFormat="1" ht="14.25">
      <c r="A1428" s="84"/>
      <c r="B1428" s="84"/>
      <c r="C1428" s="85"/>
      <c r="D1428" s="84"/>
      <c r="E1428" s="86"/>
    </row>
    <row r="1429" spans="1:5" s="71" customFormat="1" ht="14.25">
      <c r="A1429" s="84"/>
      <c r="B1429" s="84"/>
      <c r="C1429" s="85"/>
      <c r="D1429" s="84"/>
      <c r="E1429" s="86"/>
    </row>
    <row r="1430" spans="1:5" s="71" customFormat="1" ht="14.25">
      <c r="A1430" s="84"/>
      <c r="B1430" s="84"/>
      <c r="C1430" s="85"/>
      <c r="D1430" s="84"/>
      <c r="E1430" s="86"/>
    </row>
    <row r="1431" spans="1:5" s="71" customFormat="1" ht="14.25">
      <c r="A1431" s="84"/>
      <c r="B1431" s="84"/>
      <c r="C1431" s="85"/>
      <c r="D1431" s="84"/>
      <c r="E1431" s="86"/>
    </row>
    <row r="1432" spans="1:5" s="71" customFormat="1" ht="14.25">
      <c r="A1432" s="84"/>
      <c r="B1432" s="84"/>
      <c r="C1432" s="85"/>
      <c r="D1432" s="84"/>
      <c r="E1432" s="86"/>
    </row>
    <row r="1433" spans="1:5" s="71" customFormat="1" ht="14.25">
      <c r="A1433" s="84"/>
      <c r="B1433" s="84"/>
      <c r="C1433" s="85"/>
      <c r="D1433" s="84"/>
      <c r="E1433" s="86"/>
    </row>
    <row r="1434" spans="1:5" s="71" customFormat="1" ht="14.25">
      <c r="A1434" s="84"/>
      <c r="B1434" s="84"/>
      <c r="C1434" s="85"/>
      <c r="D1434" s="84"/>
      <c r="E1434" s="86"/>
    </row>
    <row r="1435" spans="1:5" s="71" customFormat="1" ht="14.25">
      <c r="A1435" s="84"/>
      <c r="B1435" s="84"/>
      <c r="C1435" s="85"/>
      <c r="D1435" s="84"/>
      <c r="E1435" s="86"/>
    </row>
    <row r="1436" spans="1:5" s="71" customFormat="1" ht="14.25">
      <c r="A1436" s="84"/>
      <c r="B1436" s="84"/>
      <c r="C1436" s="85"/>
      <c r="D1436" s="84"/>
      <c r="E1436" s="86"/>
    </row>
    <row r="1437" spans="1:5" s="71" customFormat="1" ht="14.25">
      <c r="A1437" s="84"/>
      <c r="B1437" s="84"/>
      <c r="C1437" s="85"/>
      <c r="D1437" s="84"/>
      <c r="E1437" s="86"/>
    </row>
    <row r="1438" spans="1:5" s="71" customFormat="1" ht="14.25">
      <c r="A1438" s="84"/>
      <c r="B1438" s="84"/>
      <c r="C1438" s="85"/>
      <c r="D1438" s="84"/>
      <c r="E1438" s="86"/>
    </row>
    <row r="1439" spans="1:5" s="71" customFormat="1" ht="14.25">
      <c r="A1439" s="84"/>
      <c r="B1439" s="84"/>
      <c r="C1439" s="85"/>
      <c r="D1439" s="84"/>
      <c r="E1439" s="86"/>
    </row>
    <row r="1440" spans="1:5" s="71" customFormat="1" ht="14.25">
      <c r="A1440" s="84"/>
      <c r="B1440" s="84"/>
      <c r="C1440" s="85"/>
      <c r="D1440" s="84"/>
      <c r="E1440" s="86"/>
    </row>
    <row r="1441" spans="1:5" s="71" customFormat="1" ht="14.25">
      <c r="A1441" s="84"/>
      <c r="B1441" s="84"/>
      <c r="C1441" s="85"/>
      <c r="D1441" s="84"/>
      <c r="E1441" s="86"/>
    </row>
    <row r="1442" spans="1:5" s="71" customFormat="1" ht="14.25">
      <c r="A1442" s="84"/>
      <c r="B1442" s="84"/>
      <c r="C1442" s="85"/>
      <c r="D1442" s="84"/>
      <c r="E1442" s="86"/>
    </row>
    <row r="1443" spans="1:5" s="71" customFormat="1" ht="14.25">
      <c r="A1443" s="84"/>
      <c r="B1443" s="84"/>
      <c r="C1443" s="85"/>
      <c r="D1443" s="84"/>
      <c r="E1443" s="86"/>
    </row>
    <row r="1444" spans="1:5" s="71" customFormat="1" ht="14.25">
      <c r="A1444" s="84"/>
      <c r="B1444" s="84"/>
      <c r="C1444" s="85"/>
      <c r="D1444" s="84"/>
      <c r="E1444" s="86"/>
    </row>
    <row r="1445" spans="1:5" s="71" customFormat="1" ht="14.25">
      <c r="A1445" s="84"/>
      <c r="B1445" s="84"/>
      <c r="C1445" s="85"/>
      <c r="D1445" s="84"/>
      <c r="E1445" s="86"/>
    </row>
    <row r="1446" spans="1:5" s="71" customFormat="1" ht="14.25">
      <c r="A1446" s="84"/>
      <c r="B1446" s="84"/>
      <c r="C1446" s="85"/>
      <c r="D1446" s="84"/>
      <c r="E1446" s="86"/>
    </row>
    <row r="1447" spans="1:5" s="71" customFormat="1" ht="14.25">
      <c r="A1447" s="84"/>
      <c r="B1447" s="84"/>
      <c r="C1447" s="85"/>
      <c r="D1447" s="84"/>
      <c r="E1447" s="86"/>
    </row>
    <row r="1448" spans="1:5" s="71" customFormat="1" ht="14.25">
      <c r="A1448" s="84"/>
      <c r="B1448" s="84"/>
      <c r="C1448" s="85"/>
      <c r="D1448" s="84"/>
      <c r="E1448" s="86"/>
    </row>
    <row r="1449" spans="1:5" s="71" customFormat="1" ht="14.25">
      <c r="A1449" s="84"/>
      <c r="B1449" s="84"/>
      <c r="C1449" s="85"/>
      <c r="D1449" s="84"/>
      <c r="E1449" s="86"/>
    </row>
    <row r="1450" spans="1:5" s="71" customFormat="1" ht="14.25">
      <c r="A1450" s="84"/>
      <c r="B1450" s="84"/>
      <c r="C1450" s="85"/>
      <c r="D1450" s="84"/>
      <c r="E1450" s="86"/>
    </row>
    <row r="1451" spans="1:5" s="71" customFormat="1" ht="14.25">
      <c r="A1451" s="84"/>
      <c r="B1451" s="84"/>
      <c r="C1451" s="85"/>
      <c r="D1451" s="84"/>
      <c r="E1451" s="86"/>
    </row>
    <row r="1452" spans="1:5" s="71" customFormat="1" ht="14.25">
      <c r="A1452" s="84"/>
      <c r="B1452" s="84"/>
      <c r="C1452" s="85"/>
      <c r="D1452" s="84"/>
      <c r="E1452" s="86"/>
    </row>
    <row r="1453" spans="1:5" s="71" customFormat="1" ht="14.25">
      <c r="A1453" s="84"/>
      <c r="B1453" s="84"/>
      <c r="C1453" s="85"/>
      <c r="D1453" s="84"/>
      <c r="E1453" s="86"/>
    </row>
    <row r="1454" spans="1:5" s="71" customFormat="1" ht="14.25">
      <c r="A1454" s="84"/>
      <c r="B1454" s="84"/>
      <c r="C1454" s="85"/>
      <c r="D1454" s="84"/>
      <c r="E1454" s="86"/>
    </row>
    <row r="1455" spans="1:5" s="71" customFormat="1" ht="14.25">
      <c r="A1455" s="84"/>
      <c r="B1455" s="84"/>
      <c r="C1455" s="85"/>
      <c r="D1455" s="84"/>
      <c r="E1455" s="86"/>
    </row>
    <row r="1456" spans="1:5" s="71" customFormat="1" ht="14.25">
      <c r="A1456" s="84"/>
      <c r="B1456" s="84"/>
      <c r="C1456" s="85"/>
      <c r="D1456" s="84"/>
      <c r="E1456" s="86"/>
    </row>
    <row r="1457" spans="1:5" s="71" customFormat="1" ht="14.25">
      <c r="A1457" s="84"/>
      <c r="B1457" s="84"/>
      <c r="C1457" s="85"/>
      <c r="D1457" s="84"/>
      <c r="E1457" s="86"/>
    </row>
    <row r="1458" spans="1:5" s="71" customFormat="1" ht="14.25">
      <c r="A1458" s="84"/>
      <c r="B1458" s="84"/>
      <c r="C1458" s="85"/>
      <c r="D1458" s="84"/>
      <c r="E1458" s="86"/>
    </row>
    <row r="1459" spans="1:5" s="71" customFormat="1" ht="14.25">
      <c r="A1459" s="84"/>
      <c r="B1459" s="84"/>
      <c r="C1459" s="85"/>
      <c r="D1459" s="84"/>
      <c r="E1459" s="86"/>
    </row>
    <row r="1460" spans="1:5" s="71" customFormat="1" ht="14.25">
      <c r="A1460" s="84"/>
      <c r="B1460" s="84"/>
      <c r="C1460" s="85"/>
      <c r="D1460" s="84"/>
      <c r="E1460" s="86"/>
    </row>
    <row r="1461" spans="1:5" s="71" customFormat="1" ht="14.25">
      <c r="A1461" s="84"/>
      <c r="B1461" s="84"/>
      <c r="C1461" s="85"/>
      <c r="D1461" s="84"/>
      <c r="E1461" s="86"/>
    </row>
    <row r="1462" spans="1:5" s="71" customFormat="1" ht="14.25">
      <c r="A1462" s="84"/>
      <c r="B1462" s="84"/>
      <c r="C1462" s="85"/>
      <c r="D1462" s="84"/>
      <c r="E1462" s="86"/>
    </row>
    <row r="1463" spans="1:5" s="71" customFormat="1" ht="14.25">
      <c r="A1463" s="84"/>
      <c r="B1463" s="84"/>
      <c r="C1463" s="85"/>
      <c r="D1463" s="84"/>
      <c r="E1463" s="86"/>
    </row>
    <row r="1464" spans="1:5" s="71" customFormat="1" ht="14.25">
      <c r="A1464" s="84"/>
      <c r="B1464" s="84"/>
      <c r="C1464" s="85"/>
      <c r="D1464" s="84"/>
      <c r="E1464" s="86"/>
    </row>
    <row r="1465" spans="1:5" s="71" customFormat="1" ht="14.25">
      <c r="A1465" s="84"/>
      <c r="B1465" s="84"/>
      <c r="C1465" s="85"/>
      <c r="D1465" s="84"/>
      <c r="E1465" s="86"/>
    </row>
    <row r="1466" spans="1:5" s="71" customFormat="1" ht="14.25">
      <c r="A1466" s="84"/>
      <c r="B1466" s="84"/>
      <c r="C1466" s="85"/>
      <c r="D1466" s="84"/>
      <c r="E1466" s="86"/>
    </row>
    <row r="1467" spans="1:5" s="71" customFormat="1" ht="14.25">
      <c r="A1467" s="84"/>
      <c r="B1467" s="84"/>
      <c r="C1467" s="85"/>
      <c r="D1467" s="84"/>
      <c r="E1467" s="86"/>
    </row>
    <row r="1468" spans="1:5" s="71" customFormat="1" ht="14.25">
      <c r="A1468" s="84"/>
      <c r="B1468" s="84"/>
      <c r="C1468" s="85"/>
      <c r="D1468" s="84"/>
      <c r="E1468" s="86"/>
    </row>
    <row r="1469" spans="1:5" s="71" customFormat="1" ht="14.25">
      <c r="A1469" s="84"/>
      <c r="B1469" s="84"/>
      <c r="C1469" s="85"/>
      <c r="D1469" s="84"/>
      <c r="E1469" s="86"/>
    </row>
    <row r="1470" spans="1:5" s="71" customFormat="1" ht="14.25">
      <c r="A1470" s="84"/>
      <c r="B1470" s="84"/>
      <c r="C1470" s="85"/>
      <c r="D1470" s="84"/>
      <c r="E1470" s="86"/>
    </row>
    <row r="1471" spans="1:5" s="71" customFormat="1" ht="14.25">
      <c r="A1471" s="84"/>
      <c r="B1471" s="84"/>
      <c r="C1471" s="85"/>
      <c r="D1471" s="84"/>
      <c r="E1471" s="86"/>
    </row>
    <row r="1472" spans="1:5" s="71" customFormat="1" ht="14.25">
      <c r="A1472" s="84"/>
      <c r="B1472" s="84"/>
      <c r="C1472" s="85"/>
      <c r="D1472" s="84"/>
      <c r="E1472" s="86"/>
    </row>
    <row r="1473" spans="1:5" s="71" customFormat="1" ht="14.25">
      <c r="A1473" s="84"/>
      <c r="B1473" s="84"/>
      <c r="C1473" s="85"/>
      <c r="D1473" s="84"/>
      <c r="E1473" s="86"/>
    </row>
    <row r="1474" spans="1:5" s="71" customFormat="1" ht="14.25">
      <c r="A1474" s="84"/>
      <c r="B1474" s="84"/>
      <c r="C1474" s="85"/>
      <c r="D1474" s="84"/>
      <c r="E1474" s="86"/>
    </row>
    <row r="1475" spans="1:5" s="71" customFormat="1" ht="14.25">
      <c r="A1475" s="84"/>
      <c r="B1475" s="84"/>
      <c r="C1475" s="85"/>
      <c r="D1475" s="84"/>
      <c r="E1475" s="86"/>
    </row>
    <row r="1476" spans="1:5" s="71" customFormat="1" ht="14.25">
      <c r="A1476" s="84"/>
      <c r="B1476" s="84"/>
      <c r="C1476" s="85"/>
      <c r="D1476" s="84"/>
      <c r="E1476" s="86"/>
    </row>
    <row r="1477" spans="1:5" s="71" customFormat="1" ht="14.25">
      <c r="A1477" s="84"/>
      <c r="B1477" s="84"/>
      <c r="C1477" s="85"/>
      <c r="D1477" s="84"/>
      <c r="E1477" s="86"/>
    </row>
    <row r="1478" spans="1:5" s="71" customFormat="1" ht="14.25">
      <c r="A1478" s="84"/>
      <c r="B1478" s="84"/>
      <c r="C1478" s="85"/>
      <c r="D1478" s="84"/>
      <c r="E1478" s="86"/>
    </row>
    <row r="1479" spans="1:5" s="71" customFormat="1" ht="14.25">
      <c r="A1479" s="84"/>
      <c r="B1479" s="84"/>
      <c r="C1479" s="85"/>
      <c r="D1479" s="84"/>
      <c r="E1479" s="86"/>
    </row>
    <row r="1480" spans="1:5" s="71" customFormat="1" ht="14.25">
      <c r="A1480" s="84"/>
      <c r="B1480" s="84"/>
      <c r="C1480" s="85"/>
      <c r="D1480" s="84"/>
      <c r="E1480" s="86"/>
    </row>
    <row r="1481" spans="1:5" s="71" customFormat="1" ht="14.25">
      <c r="A1481" s="84"/>
      <c r="B1481" s="84"/>
      <c r="C1481" s="85"/>
      <c r="D1481" s="84"/>
      <c r="E1481" s="86"/>
    </row>
    <row r="1482" spans="1:5" s="71" customFormat="1" ht="14.25">
      <c r="A1482" s="84"/>
      <c r="B1482" s="84"/>
      <c r="C1482" s="85"/>
      <c r="D1482" s="84"/>
      <c r="E1482" s="86"/>
    </row>
    <row r="1483" spans="1:5" s="71" customFormat="1" ht="14.25">
      <c r="A1483" s="84"/>
      <c r="B1483" s="84"/>
      <c r="C1483" s="85"/>
      <c r="D1483" s="84"/>
      <c r="E1483" s="86"/>
    </row>
    <row r="1484" spans="1:5" s="71" customFormat="1" ht="14.25">
      <c r="A1484" s="84"/>
      <c r="B1484" s="84"/>
      <c r="C1484" s="85"/>
      <c r="D1484" s="84"/>
      <c r="E1484" s="86"/>
    </row>
    <row r="1485" spans="1:5" s="71" customFormat="1" ht="14.25">
      <c r="A1485" s="84"/>
      <c r="B1485" s="84"/>
      <c r="C1485" s="85"/>
      <c r="D1485" s="84"/>
      <c r="E1485" s="86"/>
    </row>
    <row r="1486" spans="1:5" s="71" customFormat="1" ht="14.25">
      <c r="A1486" s="84"/>
      <c r="B1486" s="84"/>
      <c r="C1486" s="85"/>
      <c r="D1486" s="84"/>
      <c r="E1486" s="86"/>
    </row>
    <row r="1487" spans="1:5" s="71" customFormat="1" ht="14.25">
      <c r="A1487" s="84"/>
      <c r="B1487" s="84"/>
      <c r="C1487" s="85"/>
      <c r="D1487" s="84"/>
      <c r="E1487" s="86"/>
    </row>
    <row r="1488" spans="1:5" s="71" customFormat="1" ht="14.25">
      <c r="A1488" s="84"/>
      <c r="B1488" s="84"/>
      <c r="C1488" s="85"/>
      <c r="D1488" s="84"/>
      <c r="E1488" s="86"/>
    </row>
    <row r="1489" spans="1:5" s="71" customFormat="1" ht="14.25">
      <c r="A1489" s="84"/>
      <c r="B1489" s="84"/>
      <c r="C1489" s="85"/>
      <c r="D1489" s="84"/>
      <c r="E1489" s="86"/>
    </row>
    <row r="1490" spans="1:5" s="71" customFormat="1" ht="14.25">
      <c r="A1490" s="84"/>
      <c r="B1490" s="84"/>
      <c r="C1490" s="85"/>
      <c r="D1490" s="84"/>
      <c r="E1490" s="86"/>
    </row>
    <row r="1491" spans="1:5" s="71" customFormat="1" ht="14.25">
      <c r="A1491" s="84"/>
      <c r="B1491" s="84"/>
      <c r="C1491" s="85"/>
      <c r="D1491" s="84"/>
      <c r="E1491" s="86"/>
    </row>
    <row r="1492" spans="1:5" s="71" customFormat="1" ht="14.25">
      <c r="A1492" s="84"/>
      <c r="B1492" s="84"/>
      <c r="C1492" s="85"/>
      <c r="D1492" s="84"/>
      <c r="E1492" s="86"/>
    </row>
    <row r="1493" spans="1:5" s="71" customFormat="1" ht="14.25">
      <c r="A1493" s="84"/>
      <c r="B1493" s="84"/>
      <c r="C1493" s="85"/>
      <c r="D1493" s="84"/>
      <c r="E1493" s="86"/>
    </row>
    <row r="1494" spans="1:5" s="71" customFormat="1" ht="14.25">
      <c r="A1494" s="84"/>
      <c r="B1494" s="84"/>
      <c r="C1494" s="85"/>
      <c r="D1494" s="84"/>
      <c r="E1494" s="86"/>
    </row>
    <row r="1495" spans="1:5" s="71" customFormat="1" ht="14.25">
      <c r="A1495" s="84"/>
      <c r="B1495" s="84"/>
      <c r="C1495" s="85"/>
      <c r="D1495" s="84"/>
      <c r="E1495" s="86"/>
    </row>
    <row r="1496" spans="1:5" s="71" customFormat="1" ht="14.25">
      <c r="A1496" s="84"/>
      <c r="B1496" s="84"/>
      <c r="C1496" s="85"/>
      <c r="D1496" s="84"/>
      <c r="E1496" s="86"/>
    </row>
    <row r="1497" spans="1:5" s="71" customFormat="1" ht="14.25">
      <c r="A1497" s="84"/>
      <c r="B1497" s="84"/>
      <c r="C1497" s="85"/>
      <c r="D1497" s="84"/>
      <c r="E1497" s="86"/>
    </row>
    <row r="1498" spans="1:5" s="71" customFormat="1" ht="14.25">
      <c r="A1498" s="84"/>
      <c r="B1498" s="84"/>
      <c r="C1498" s="85"/>
      <c r="D1498" s="84"/>
      <c r="E1498" s="86"/>
    </row>
    <row r="1499" spans="1:5" s="71" customFormat="1" ht="14.25">
      <c r="A1499" s="84"/>
      <c r="B1499" s="84"/>
      <c r="C1499" s="85"/>
      <c r="D1499" s="84"/>
      <c r="E1499" s="86"/>
    </row>
    <row r="1500" spans="1:5" s="71" customFormat="1" ht="14.25">
      <c r="A1500" s="84"/>
      <c r="B1500" s="84"/>
      <c r="C1500" s="85"/>
      <c r="D1500" s="84"/>
      <c r="E1500" s="86"/>
    </row>
    <row r="1501" spans="1:5" s="71" customFormat="1" ht="14.25">
      <c r="A1501" s="84"/>
      <c r="B1501" s="84"/>
      <c r="C1501" s="85"/>
      <c r="D1501" s="84"/>
      <c r="E1501" s="86"/>
    </row>
    <row r="1502" spans="1:5" s="71" customFormat="1" ht="14.25">
      <c r="A1502" s="84"/>
      <c r="B1502" s="84"/>
      <c r="C1502" s="85"/>
      <c r="D1502" s="84"/>
      <c r="E1502" s="86"/>
    </row>
    <row r="1503" spans="1:6" s="71" customFormat="1" ht="14.25" customHeight="1">
      <c r="A1503" s="84"/>
      <c r="B1503" s="84"/>
      <c r="C1503" s="85"/>
      <c r="D1503" s="84"/>
      <c r="E1503" s="86"/>
      <c r="F1503" s="85"/>
    </row>
    <row r="1504" spans="1:5" s="71" customFormat="1" ht="14.25">
      <c r="A1504" s="84"/>
      <c r="B1504" s="84"/>
      <c r="C1504" s="85"/>
      <c r="D1504" s="84"/>
      <c r="E1504" s="86"/>
    </row>
    <row r="1505" spans="1:5" s="71" customFormat="1" ht="14.25">
      <c r="A1505" s="84"/>
      <c r="B1505" s="84"/>
      <c r="C1505" s="85"/>
      <c r="D1505" s="84"/>
      <c r="E1505" s="86"/>
    </row>
    <row r="1506" spans="1:5" s="71" customFormat="1" ht="14.25">
      <c r="A1506" s="84"/>
      <c r="B1506" s="84"/>
      <c r="C1506" s="85"/>
      <c r="D1506" s="84"/>
      <c r="E1506" s="86"/>
    </row>
    <row r="1507" spans="1:7" s="71" customFormat="1" ht="14.25">
      <c r="A1507" s="84"/>
      <c r="B1507" s="84"/>
      <c r="C1507" s="85"/>
      <c r="D1507" s="84"/>
      <c r="E1507" s="86"/>
      <c r="G1507" s="85"/>
    </row>
    <row r="1508" spans="1:5" s="71" customFormat="1" ht="14.25">
      <c r="A1508" s="84"/>
      <c r="B1508" s="84"/>
      <c r="C1508" s="85"/>
      <c r="D1508" s="84"/>
      <c r="E1508" s="86"/>
    </row>
    <row r="1509" spans="6:7" ht="14.25">
      <c r="F1509" s="71"/>
      <c r="G1509" s="71"/>
    </row>
    <row r="1510" spans="1:5" s="71" customFormat="1" ht="5.25" customHeight="1">
      <c r="A1510" s="84"/>
      <c r="B1510" s="84"/>
      <c r="C1510" s="85"/>
      <c r="D1510" s="84"/>
      <c r="E1510" s="86"/>
    </row>
    <row r="1511" spans="1:5" s="71" customFormat="1" ht="14.25">
      <c r="A1511" s="84"/>
      <c r="B1511" s="84"/>
      <c r="C1511" s="85"/>
      <c r="D1511" s="84"/>
      <c r="E1511" s="86"/>
    </row>
    <row r="1512" spans="1:5" s="71" customFormat="1" ht="14.25">
      <c r="A1512" s="84"/>
      <c r="B1512" s="84"/>
      <c r="C1512" s="85"/>
      <c r="D1512" s="84"/>
      <c r="E1512" s="86"/>
    </row>
    <row r="1513" spans="1:5" s="71" customFormat="1" ht="14.25">
      <c r="A1513" s="84"/>
      <c r="B1513" s="84"/>
      <c r="C1513" s="85"/>
      <c r="D1513" s="84"/>
      <c r="E1513" s="86"/>
    </row>
    <row r="1514" spans="1:6" s="71" customFormat="1" ht="14.25" customHeight="1">
      <c r="A1514" s="84"/>
      <c r="B1514" s="84"/>
      <c r="C1514" s="85"/>
      <c r="D1514" s="84"/>
      <c r="E1514" s="86"/>
      <c r="F1514" s="85"/>
    </row>
    <row r="1515" spans="1:5" s="71" customFormat="1" ht="14.25">
      <c r="A1515" s="84"/>
      <c r="B1515" s="84"/>
      <c r="C1515" s="85"/>
      <c r="D1515" s="84"/>
      <c r="E1515" s="86"/>
    </row>
    <row r="1516" spans="1:5" s="71" customFormat="1" ht="14.25">
      <c r="A1516" s="84"/>
      <c r="B1516" s="84"/>
      <c r="C1516" s="85"/>
      <c r="D1516" s="84"/>
      <c r="E1516" s="86"/>
    </row>
    <row r="1517" spans="1:5" s="71" customFormat="1" ht="14.25">
      <c r="A1517" s="84"/>
      <c r="B1517" s="84"/>
      <c r="C1517" s="85"/>
      <c r="D1517" s="84"/>
      <c r="E1517" s="86"/>
    </row>
    <row r="1518" spans="1:7" s="71" customFormat="1" ht="14.25">
      <c r="A1518" s="84"/>
      <c r="B1518" s="84"/>
      <c r="C1518" s="85"/>
      <c r="D1518" s="84"/>
      <c r="E1518" s="86"/>
      <c r="G1518" s="85"/>
    </row>
    <row r="1519" spans="1:5" s="71" customFormat="1" ht="14.25">
      <c r="A1519" s="84"/>
      <c r="B1519" s="84"/>
      <c r="C1519" s="85"/>
      <c r="D1519" s="84"/>
      <c r="E1519" s="86"/>
    </row>
    <row r="1520" spans="6:7" ht="14.25">
      <c r="F1520" s="71"/>
      <c r="G1520" s="71"/>
    </row>
    <row r="1521" spans="1:5" s="71" customFormat="1" ht="14.25">
      <c r="A1521" s="84"/>
      <c r="B1521" s="84"/>
      <c r="C1521" s="85"/>
      <c r="D1521" s="84"/>
      <c r="E1521" s="86"/>
    </row>
    <row r="1522" spans="1:5" s="71" customFormat="1" ht="14.25">
      <c r="A1522" s="84"/>
      <c r="B1522" s="84"/>
      <c r="C1522" s="85"/>
      <c r="D1522" s="84"/>
      <c r="E1522" s="86"/>
    </row>
    <row r="1523" spans="1:5" s="71" customFormat="1" ht="14.25">
      <c r="A1523" s="84"/>
      <c r="B1523" s="84"/>
      <c r="C1523" s="85"/>
      <c r="D1523" s="84"/>
      <c r="E1523" s="86"/>
    </row>
    <row r="1524" spans="1:5" s="71" customFormat="1" ht="14.25">
      <c r="A1524" s="84"/>
      <c r="B1524" s="84"/>
      <c r="C1524" s="85"/>
      <c r="D1524" s="84"/>
      <c r="E1524" s="86"/>
    </row>
    <row r="1525" spans="1:5" s="71" customFormat="1" ht="14.25">
      <c r="A1525" s="84"/>
      <c r="B1525" s="84"/>
      <c r="C1525" s="85"/>
      <c r="D1525" s="84"/>
      <c r="E1525" s="86"/>
    </row>
    <row r="1526" spans="1:5" s="71" customFormat="1" ht="14.25">
      <c r="A1526" s="84"/>
      <c r="B1526" s="84"/>
      <c r="C1526" s="85"/>
      <c r="D1526" s="84"/>
      <c r="E1526" s="86"/>
    </row>
    <row r="1527" spans="1:5" s="71" customFormat="1" ht="14.25">
      <c r="A1527" s="84"/>
      <c r="B1527" s="84"/>
      <c r="C1527" s="85"/>
      <c r="D1527" s="84"/>
      <c r="E1527" s="86"/>
    </row>
    <row r="1528" spans="1:5" s="71" customFormat="1" ht="14.25">
      <c r="A1528" s="84"/>
      <c r="B1528" s="84"/>
      <c r="C1528" s="85"/>
      <c r="D1528" s="84"/>
      <c r="E1528" s="86"/>
    </row>
    <row r="1529" spans="1:5" s="71" customFormat="1" ht="14.25">
      <c r="A1529" s="84"/>
      <c r="B1529" s="84"/>
      <c r="C1529" s="85"/>
      <c r="D1529" s="84"/>
      <c r="E1529" s="86"/>
    </row>
    <row r="1530" spans="1:5" s="71" customFormat="1" ht="14.25">
      <c r="A1530" s="84"/>
      <c r="B1530" s="84"/>
      <c r="C1530" s="85"/>
      <c r="D1530" s="84"/>
      <c r="E1530" s="86"/>
    </row>
    <row r="1531" spans="1:5" s="71" customFormat="1" ht="14.25">
      <c r="A1531" s="84"/>
      <c r="B1531" s="84"/>
      <c r="C1531" s="85"/>
      <c r="D1531" s="84"/>
      <c r="E1531" s="86"/>
    </row>
    <row r="1532" spans="1:5" s="71" customFormat="1" ht="14.25">
      <c r="A1532" s="84"/>
      <c r="B1532" s="84"/>
      <c r="C1532" s="85"/>
      <c r="D1532" s="84"/>
      <c r="E1532" s="86"/>
    </row>
    <row r="1533" spans="1:5" s="71" customFormat="1" ht="14.25">
      <c r="A1533" s="84"/>
      <c r="B1533" s="84"/>
      <c r="C1533" s="85"/>
      <c r="D1533" s="84"/>
      <c r="E1533" s="86"/>
    </row>
    <row r="1534" spans="1:5" s="71" customFormat="1" ht="14.25">
      <c r="A1534" s="84"/>
      <c r="B1534" s="84"/>
      <c r="C1534" s="85"/>
      <c r="D1534" s="84"/>
      <c r="E1534" s="86"/>
    </row>
    <row r="1535" spans="1:5" s="71" customFormat="1" ht="14.25">
      <c r="A1535" s="84"/>
      <c r="B1535" s="84"/>
      <c r="C1535" s="85"/>
      <c r="D1535" s="84"/>
      <c r="E1535" s="86"/>
    </row>
    <row r="1536" spans="1:5" s="71" customFormat="1" ht="14.25">
      <c r="A1536" s="84"/>
      <c r="B1536" s="84"/>
      <c r="C1536" s="85"/>
      <c r="D1536" s="84"/>
      <c r="E1536" s="86"/>
    </row>
    <row r="1537" spans="1:5" s="71" customFormat="1" ht="14.25">
      <c r="A1537" s="84"/>
      <c r="B1537" s="84"/>
      <c r="C1537" s="85"/>
      <c r="D1537" s="84"/>
      <c r="E1537" s="86"/>
    </row>
    <row r="1538" spans="1:5" s="71" customFormat="1" ht="14.25">
      <c r="A1538" s="84"/>
      <c r="B1538" s="84"/>
      <c r="C1538" s="85"/>
      <c r="D1538" s="84"/>
      <c r="E1538" s="86"/>
    </row>
    <row r="1539" spans="1:5" s="71" customFormat="1" ht="14.25">
      <c r="A1539" s="84"/>
      <c r="B1539" s="84"/>
      <c r="C1539" s="85"/>
      <c r="D1539" s="84"/>
      <c r="E1539" s="86"/>
    </row>
    <row r="1540" spans="1:5" s="71" customFormat="1" ht="14.25">
      <c r="A1540" s="84"/>
      <c r="B1540" s="84"/>
      <c r="C1540" s="85"/>
      <c r="D1540" s="84"/>
      <c r="E1540" s="86"/>
    </row>
    <row r="1541" spans="1:5" s="71" customFormat="1" ht="14.25">
      <c r="A1541" s="84"/>
      <c r="B1541" s="84"/>
      <c r="C1541" s="85"/>
      <c r="D1541" s="84"/>
      <c r="E1541" s="86"/>
    </row>
    <row r="1542" spans="1:5" s="71" customFormat="1" ht="14.25">
      <c r="A1542" s="84"/>
      <c r="B1542" s="84"/>
      <c r="C1542" s="85"/>
      <c r="D1542" s="84"/>
      <c r="E1542" s="86"/>
    </row>
    <row r="1543" spans="1:5" s="71" customFormat="1" ht="14.25">
      <c r="A1543" s="84"/>
      <c r="B1543" s="84"/>
      <c r="C1543" s="85"/>
      <c r="D1543" s="84"/>
      <c r="E1543" s="86"/>
    </row>
    <row r="1544" spans="1:5" s="71" customFormat="1" ht="14.25">
      <c r="A1544" s="84"/>
      <c r="B1544" s="84"/>
      <c r="C1544" s="85"/>
      <c r="D1544" s="84"/>
      <c r="E1544" s="86"/>
    </row>
    <row r="1545" spans="1:5" s="71" customFormat="1" ht="14.25">
      <c r="A1545" s="84"/>
      <c r="B1545" s="84"/>
      <c r="C1545" s="85"/>
      <c r="D1545" s="84"/>
      <c r="E1545" s="86"/>
    </row>
    <row r="1546" spans="1:5" s="71" customFormat="1" ht="14.25">
      <c r="A1546" s="84"/>
      <c r="B1546" s="84"/>
      <c r="C1546" s="85"/>
      <c r="D1546" s="84"/>
      <c r="E1546" s="86"/>
    </row>
    <row r="1547" spans="1:5" s="71" customFormat="1" ht="14.25">
      <c r="A1547" s="84"/>
      <c r="B1547" s="84"/>
      <c r="C1547" s="85"/>
      <c r="D1547" s="84"/>
      <c r="E1547" s="86"/>
    </row>
    <row r="1548" spans="1:5" s="71" customFormat="1" ht="14.25">
      <c r="A1548" s="84"/>
      <c r="B1548" s="84"/>
      <c r="C1548" s="85"/>
      <c r="D1548" s="84"/>
      <c r="E1548" s="86"/>
    </row>
    <row r="1549" spans="1:5" s="71" customFormat="1" ht="14.25">
      <c r="A1549" s="84"/>
      <c r="B1549" s="84"/>
      <c r="C1549" s="85"/>
      <c r="D1549" s="84"/>
      <c r="E1549" s="86"/>
    </row>
    <row r="1550" spans="1:5" s="71" customFormat="1" ht="14.25">
      <c r="A1550" s="84"/>
      <c r="B1550" s="84"/>
      <c r="C1550" s="85"/>
      <c r="D1550" s="84"/>
      <c r="E1550" s="86"/>
    </row>
    <row r="1551" spans="1:5" s="71" customFormat="1" ht="14.25">
      <c r="A1551" s="84"/>
      <c r="B1551" s="84"/>
      <c r="C1551" s="85"/>
      <c r="D1551" s="84"/>
      <c r="E1551" s="86"/>
    </row>
    <row r="1552" spans="1:5" s="71" customFormat="1" ht="14.25">
      <c r="A1552" s="84"/>
      <c r="B1552" s="84"/>
      <c r="C1552" s="85"/>
      <c r="D1552" s="84"/>
      <c r="E1552" s="86"/>
    </row>
    <row r="1553" spans="1:5" s="71" customFormat="1" ht="14.25">
      <c r="A1553" s="84"/>
      <c r="B1553" s="84"/>
      <c r="C1553" s="85"/>
      <c r="D1553" s="84"/>
      <c r="E1553" s="86"/>
    </row>
    <row r="1554" spans="1:5" s="71" customFormat="1" ht="14.25">
      <c r="A1554" s="84"/>
      <c r="B1554" s="84"/>
      <c r="C1554" s="85"/>
      <c r="D1554" s="84"/>
      <c r="E1554" s="86"/>
    </row>
    <row r="1555" spans="1:5" s="71" customFormat="1" ht="14.25">
      <c r="A1555" s="84"/>
      <c r="B1555" s="84"/>
      <c r="C1555" s="85"/>
      <c r="D1555" s="84"/>
      <c r="E1555" s="86"/>
    </row>
    <row r="1556" spans="1:5" s="71" customFormat="1" ht="14.25">
      <c r="A1556" s="84"/>
      <c r="B1556" s="84"/>
      <c r="C1556" s="85"/>
      <c r="D1556" s="84"/>
      <c r="E1556" s="86"/>
    </row>
    <row r="1557" spans="1:5" s="71" customFormat="1" ht="14.25">
      <c r="A1557" s="84"/>
      <c r="B1557" s="84"/>
      <c r="C1557" s="85"/>
      <c r="D1557" s="84"/>
      <c r="E1557" s="86"/>
    </row>
    <row r="1558" spans="1:5" s="71" customFormat="1" ht="14.25">
      <c r="A1558" s="84"/>
      <c r="B1558" s="84"/>
      <c r="C1558" s="85"/>
      <c r="D1558" s="84"/>
      <c r="E1558" s="86"/>
    </row>
    <row r="1559" spans="1:5" s="71" customFormat="1" ht="14.25">
      <c r="A1559" s="84"/>
      <c r="B1559" s="84"/>
      <c r="C1559" s="85"/>
      <c r="D1559" s="84"/>
      <c r="E1559" s="86"/>
    </row>
    <row r="1560" spans="1:5" s="71" customFormat="1" ht="14.25">
      <c r="A1560" s="84"/>
      <c r="B1560" s="84"/>
      <c r="C1560" s="85"/>
      <c r="D1560" s="84"/>
      <c r="E1560" s="86"/>
    </row>
    <row r="1561" spans="1:5" s="71" customFormat="1" ht="14.25">
      <c r="A1561" s="84"/>
      <c r="B1561" s="84"/>
      <c r="C1561" s="85"/>
      <c r="D1561" s="84"/>
      <c r="E1561" s="86"/>
    </row>
    <row r="1562" spans="1:5" s="71" customFormat="1" ht="14.25">
      <c r="A1562" s="84"/>
      <c r="B1562" s="84"/>
      <c r="C1562" s="85"/>
      <c r="D1562" s="84"/>
      <c r="E1562" s="86"/>
    </row>
    <row r="1563" spans="1:5" s="71" customFormat="1" ht="14.25">
      <c r="A1563" s="84"/>
      <c r="B1563" s="84"/>
      <c r="C1563" s="85"/>
      <c r="D1563" s="84"/>
      <c r="E1563" s="86"/>
    </row>
    <row r="1564" spans="1:5" s="71" customFormat="1" ht="14.25">
      <c r="A1564" s="84"/>
      <c r="B1564" s="84"/>
      <c r="C1564" s="85"/>
      <c r="D1564" s="84"/>
      <c r="E1564" s="86"/>
    </row>
    <row r="1565" spans="1:5" s="71" customFormat="1" ht="14.25">
      <c r="A1565" s="84"/>
      <c r="B1565" s="84"/>
      <c r="C1565" s="85"/>
      <c r="D1565" s="84"/>
      <c r="E1565" s="86"/>
    </row>
    <row r="1566" spans="1:5" s="71" customFormat="1" ht="14.25">
      <c r="A1566" s="84"/>
      <c r="B1566" s="84"/>
      <c r="C1566" s="85"/>
      <c r="D1566" s="84"/>
      <c r="E1566" s="86"/>
    </row>
    <row r="1567" spans="1:5" s="71" customFormat="1" ht="14.25">
      <c r="A1567" s="84"/>
      <c r="B1567" s="84"/>
      <c r="C1567" s="85"/>
      <c r="D1567" s="84"/>
      <c r="E1567" s="86"/>
    </row>
    <row r="1568" spans="1:5" s="71" customFormat="1" ht="14.25">
      <c r="A1568" s="84"/>
      <c r="B1568" s="84"/>
      <c r="C1568" s="85"/>
      <c r="D1568" s="84"/>
      <c r="E1568" s="86"/>
    </row>
    <row r="1569" spans="1:5" s="71" customFormat="1" ht="14.25">
      <c r="A1569" s="84"/>
      <c r="B1569" s="84"/>
      <c r="C1569" s="85"/>
      <c r="D1569" s="84"/>
      <c r="E1569" s="86"/>
    </row>
    <row r="1570" spans="1:5" s="71" customFormat="1" ht="14.25">
      <c r="A1570" s="84"/>
      <c r="B1570" s="84"/>
      <c r="C1570" s="85"/>
      <c r="D1570" s="84"/>
      <c r="E1570" s="86"/>
    </row>
    <row r="1571" spans="1:5" s="71" customFormat="1" ht="14.25">
      <c r="A1571" s="84"/>
      <c r="B1571" s="84"/>
      <c r="C1571" s="85"/>
      <c r="D1571" s="84"/>
      <c r="E1571" s="86"/>
    </row>
    <row r="1572" spans="1:5" s="71" customFormat="1" ht="14.25">
      <c r="A1572" s="84"/>
      <c r="B1572" s="84"/>
      <c r="C1572" s="85"/>
      <c r="D1572" s="84"/>
      <c r="E1572" s="86"/>
    </row>
    <row r="1573" spans="1:5" s="71" customFormat="1" ht="14.25">
      <c r="A1573" s="84"/>
      <c r="B1573" s="84"/>
      <c r="C1573" s="85"/>
      <c r="D1573" s="84"/>
      <c r="E1573" s="86"/>
    </row>
    <row r="1574" spans="1:5" s="71" customFormat="1" ht="14.25">
      <c r="A1574" s="84"/>
      <c r="B1574" s="84"/>
      <c r="C1574" s="85"/>
      <c r="D1574" s="84"/>
      <c r="E1574" s="86"/>
    </row>
    <row r="1575" spans="1:5" s="71" customFormat="1" ht="14.25">
      <c r="A1575" s="84"/>
      <c r="B1575" s="84"/>
      <c r="C1575" s="85"/>
      <c r="D1575" s="84"/>
      <c r="E1575" s="86"/>
    </row>
    <row r="1576" spans="1:5" s="71" customFormat="1" ht="14.25">
      <c r="A1576" s="84"/>
      <c r="B1576" s="84"/>
      <c r="C1576" s="85"/>
      <c r="D1576" s="84"/>
      <c r="E1576" s="86"/>
    </row>
    <row r="1577" spans="1:5" s="71" customFormat="1" ht="14.25">
      <c r="A1577" s="84"/>
      <c r="B1577" s="84"/>
      <c r="C1577" s="85"/>
      <c r="D1577" s="84"/>
      <c r="E1577" s="86"/>
    </row>
    <row r="1578" spans="1:5" s="71" customFormat="1" ht="14.25">
      <c r="A1578" s="84"/>
      <c r="B1578" s="84"/>
      <c r="C1578" s="85"/>
      <c r="D1578" s="84"/>
      <c r="E1578" s="86"/>
    </row>
    <row r="1579" spans="1:5" s="71" customFormat="1" ht="14.25">
      <c r="A1579" s="84"/>
      <c r="B1579" s="84"/>
      <c r="C1579" s="85"/>
      <c r="D1579" s="84"/>
      <c r="E1579" s="86"/>
    </row>
    <row r="1580" spans="1:5" s="71" customFormat="1" ht="14.25">
      <c r="A1580" s="84"/>
      <c r="B1580" s="84"/>
      <c r="C1580" s="85"/>
      <c r="D1580" s="84"/>
      <c r="E1580" s="86"/>
    </row>
    <row r="1581" spans="1:5" s="71" customFormat="1" ht="14.25">
      <c r="A1581" s="84"/>
      <c r="B1581" s="84"/>
      <c r="C1581" s="85"/>
      <c r="D1581" s="84"/>
      <c r="E1581" s="86"/>
    </row>
    <row r="1582" spans="1:5" s="71" customFormat="1" ht="14.25">
      <c r="A1582" s="84"/>
      <c r="B1582" s="84"/>
      <c r="C1582" s="85"/>
      <c r="D1582" s="84"/>
      <c r="E1582" s="86"/>
    </row>
    <row r="1583" spans="1:5" s="71" customFormat="1" ht="14.25">
      <c r="A1583" s="84"/>
      <c r="B1583" s="84"/>
      <c r="C1583" s="85"/>
      <c r="D1583" s="84"/>
      <c r="E1583" s="86"/>
    </row>
    <row r="1584" spans="1:5" s="71" customFormat="1" ht="14.25">
      <c r="A1584" s="84"/>
      <c r="B1584" s="84"/>
      <c r="C1584" s="85"/>
      <c r="D1584" s="84"/>
      <c r="E1584" s="86"/>
    </row>
    <row r="1585" spans="1:5" s="71" customFormat="1" ht="14.25">
      <c r="A1585" s="84"/>
      <c r="B1585" s="84"/>
      <c r="C1585" s="85"/>
      <c r="D1585" s="84"/>
      <c r="E1585" s="86"/>
    </row>
    <row r="1586" spans="1:5" s="71" customFormat="1" ht="14.25">
      <c r="A1586" s="84"/>
      <c r="B1586" s="84"/>
      <c r="C1586" s="85"/>
      <c r="D1586" s="84"/>
      <c r="E1586" s="86"/>
    </row>
    <row r="1587" spans="1:5" s="71" customFormat="1" ht="14.25">
      <c r="A1587" s="84"/>
      <c r="B1587" s="84"/>
      <c r="C1587" s="85"/>
      <c r="D1587" s="84"/>
      <c r="E1587" s="86"/>
    </row>
    <row r="1588" spans="1:5" s="71" customFormat="1" ht="14.25">
      <c r="A1588" s="84"/>
      <c r="B1588" s="84"/>
      <c r="C1588" s="85"/>
      <c r="D1588" s="84"/>
      <c r="E1588" s="86"/>
    </row>
    <row r="1589" spans="1:5" s="71" customFormat="1" ht="14.25">
      <c r="A1589" s="84"/>
      <c r="B1589" s="84"/>
      <c r="C1589" s="85"/>
      <c r="D1589" s="84"/>
      <c r="E1589" s="86"/>
    </row>
    <row r="1590" spans="1:5" s="71" customFormat="1" ht="14.25">
      <c r="A1590" s="84"/>
      <c r="B1590" s="84"/>
      <c r="C1590" s="85"/>
      <c r="D1590" s="84"/>
      <c r="E1590" s="86"/>
    </row>
    <row r="1591" spans="1:5" s="71" customFormat="1" ht="14.25">
      <c r="A1591" s="84"/>
      <c r="B1591" s="84"/>
      <c r="C1591" s="85"/>
      <c r="D1591" s="84"/>
      <c r="E1591" s="86"/>
    </row>
    <row r="1592" spans="1:5" s="71" customFormat="1" ht="14.25">
      <c r="A1592" s="84"/>
      <c r="B1592" s="84"/>
      <c r="C1592" s="85"/>
      <c r="D1592" s="84"/>
      <c r="E1592" s="86"/>
    </row>
    <row r="1593" spans="1:5" s="71" customFormat="1" ht="14.25">
      <c r="A1593" s="84"/>
      <c r="B1593" s="84"/>
      <c r="C1593" s="85"/>
      <c r="D1593" s="84"/>
      <c r="E1593" s="86"/>
    </row>
    <row r="1594" spans="1:5" s="71" customFormat="1" ht="14.25">
      <c r="A1594" s="84"/>
      <c r="B1594" s="84"/>
      <c r="C1594" s="85"/>
      <c r="D1594" s="84"/>
      <c r="E1594" s="86"/>
    </row>
    <row r="1595" spans="1:5" s="71" customFormat="1" ht="14.25">
      <c r="A1595" s="84"/>
      <c r="B1595" s="84"/>
      <c r="C1595" s="85"/>
      <c r="D1595" s="84"/>
      <c r="E1595" s="86"/>
    </row>
    <row r="1596" spans="1:5" s="71" customFormat="1" ht="14.25">
      <c r="A1596" s="84"/>
      <c r="B1596" s="84"/>
      <c r="C1596" s="85"/>
      <c r="D1596" s="84"/>
      <c r="E1596" s="86"/>
    </row>
    <row r="1597" spans="1:5" s="71" customFormat="1" ht="14.25">
      <c r="A1597" s="84"/>
      <c r="B1597" s="84"/>
      <c r="C1597" s="85"/>
      <c r="D1597" s="84"/>
      <c r="E1597" s="86"/>
    </row>
    <row r="1598" spans="1:5" s="71" customFormat="1" ht="14.25">
      <c r="A1598" s="84"/>
      <c r="B1598" s="84"/>
      <c r="C1598" s="85"/>
      <c r="D1598" s="84"/>
      <c r="E1598" s="86"/>
    </row>
    <row r="1599" spans="1:5" s="71" customFormat="1" ht="14.25">
      <c r="A1599" s="84"/>
      <c r="B1599" s="84"/>
      <c r="C1599" s="85"/>
      <c r="D1599" s="84"/>
      <c r="E1599" s="86"/>
    </row>
    <row r="1600" spans="1:5" s="71" customFormat="1" ht="14.25">
      <c r="A1600" s="84"/>
      <c r="B1600" s="84"/>
      <c r="C1600" s="85"/>
      <c r="D1600" s="84"/>
      <c r="E1600" s="86"/>
    </row>
    <row r="1601" spans="1:5" s="71" customFormat="1" ht="14.25">
      <c r="A1601" s="84"/>
      <c r="B1601" s="84"/>
      <c r="C1601" s="85"/>
      <c r="D1601" s="84"/>
      <c r="E1601" s="86"/>
    </row>
    <row r="1602" spans="1:5" s="71" customFormat="1" ht="14.25">
      <c r="A1602" s="84"/>
      <c r="B1602" s="84"/>
      <c r="C1602" s="85"/>
      <c r="D1602" s="84"/>
      <c r="E1602" s="86"/>
    </row>
    <row r="1603" spans="1:5" s="71" customFormat="1" ht="14.25">
      <c r="A1603" s="84"/>
      <c r="B1603" s="84"/>
      <c r="C1603" s="85"/>
      <c r="D1603" s="84"/>
      <c r="E1603" s="86"/>
    </row>
    <row r="1604" spans="1:5" s="71" customFormat="1" ht="14.25">
      <c r="A1604" s="84"/>
      <c r="B1604" s="84"/>
      <c r="C1604" s="85"/>
      <c r="D1604" s="84"/>
      <c r="E1604" s="86"/>
    </row>
    <row r="1605" spans="1:5" s="71" customFormat="1" ht="14.25">
      <c r="A1605" s="84"/>
      <c r="B1605" s="84"/>
      <c r="C1605" s="85"/>
      <c r="D1605" s="84"/>
      <c r="E1605" s="86"/>
    </row>
    <row r="1606" spans="1:5" s="71" customFormat="1" ht="14.25">
      <c r="A1606" s="84"/>
      <c r="B1606" s="84"/>
      <c r="C1606" s="85"/>
      <c r="D1606" s="84"/>
      <c r="E1606" s="86"/>
    </row>
    <row r="1607" spans="1:5" s="71" customFormat="1" ht="14.25">
      <c r="A1607" s="84"/>
      <c r="B1607" s="84"/>
      <c r="C1607" s="85"/>
      <c r="D1607" s="84"/>
      <c r="E1607" s="86"/>
    </row>
    <row r="1608" spans="1:6" s="71" customFormat="1" ht="14.25">
      <c r="A1608" s="84"/>
      <c r="B1608" s="84"/>
      <c r="C1608" s="85"/>
      <c r="D1608" s="84"/>
      <c r="E1608" s="86"/>
      <c r="F1608" s="85"/>
    </row>
    <row r="1609" spans="1:6" s="71" customFormat="1" ht="14.25">
      <c r="A1609" s="84"/>
      <c r="B1609" s="84"/>
      <c r="C1609" s="85"/>
      <c r="D1609" s="84"/>
      <c r="E1609" s="86"/>
      <c r="F1609" s="85"/>
    </row>
    <row r="1610" spans="1:6" s="71" customFormat="1" ht="14.25">
      <c r="A1610" s="84"/>
      <c r="B1610" s="84"/>
      <c r="C1610" s="85"/>
      <c r="D1610" s="84"/>
      <c r="E1610" s="86"/>
      <c r="F1610" s="85"/>
    </row>
    <row r="1611" spans="1:6" s="71" customFormat="1" ht="14.25">
      <c r="A1611" s="84"/>
      <c r="B1611" s="84"/>
      <c r="C1611" s="85"/>
      <c r="D1611" s="84"/>
      <c r="E1611" s="86"/>
      <c r="F1611" s="85"/>
    </row>
    <row r="1612" spans="1:7" s="71" customFormat="1" ht="14.25">
      <c r="A1612" s="84"/>
      <c r="B1612" s="84"/>
      <c r="C1612" s="85"/>
      <c r="D1612" s="84"/>
      <c r="E1612" s="86"/>
      <c r="F1612" s="85"/>
      <c r="G1612" s="85"/>
    </row>
    <row r="1613" spans="1:7" s="71" customFormat="1" ht="14.25">
      <c r="A1613" s="84"/>
      <c r="B1613" s="84"/>
      <c r="C1613" s="85"/>
      <c r="D1613" s="84"/>
      <c r="E1613" s="86"/>
      <c r="F1613" s="85"/>
      <c r="G1613" s="85"/>
    </row>
  </sheetData>
  <sheetProtection/>
  <mergeCells count="6">
    <mergeCell ref="A52:E52"/>
    <mergeCell ref="A59:E59"/>
    <mergeCell ref="A62:E62"/>
    <mergeCell ref="A6:E6"/>
    <mergeCell ref="A29:E29"/>
    <mergeCell ref="A35:E35"/>
  </mergeCells>
  <printOptions gridLines="1" horizontalCentered="1"/>
  <pageMargins left="0.5905511811023623" right="0.5905511811023623" top="0.984251968503937" bottom="0.984251968503937" header="0.5118110236220472" footer="0.5118110236220472"/>
  <pageSetup blackAndWhite="1" fitToHeight="20" horizontalDpi="300" verticalDpi="300" orientation="landscape" paperSize="9" scale="85" r:id="rId1"/>
  <headerFooter alignWithMargins="0">
    <oddFooter>&amp;LVytápění&amp;CStránka &amp;P z &amp;N&amp;RInvestice</oddFooter>
  </headerFooter>
  <rowBreaks count="3" manualBreakCount="3">
    <brk id="1082" max="6" man="1"/>
    <brk id="1152" max="6" man="1"/>
    <brk id="122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9">
      <selection activeCell="H47" sqref="H47:H53"/>
    </sheetView>
  </sheetViews>
  <sheetFormatPr defaultColWidth="9.00390625" defaultRowHeight="11.25" customHeight="1"/>
  <cols>
    <col min="1" max="1" width="5.625" style="342" customWidth="1"/>
    <col min="2" max="2" width="4.375" style="342" customWidth="1"/>
    <col min="3" max="3" width="4.75390625" style="342" customWidth="1"/>
    <col min="4" max="4" width="12.75390625" style="342" customWidth="1"/>
    <col min="5" max="5" width="55.625" style="342" customWidth="1"/>
    <col min="6" max="6" width="4.75390625" style="342" customWidth="1"/>
    <col min="7" max="7" width="9.875" style="342" customWidth="1"/>
    <col min="8" max="8" width="9.75390625" style="342" customWidth="1"/>
    <col min="9" max="9" width="13.625" style="342" customWidth="1"/>
    <col min="10" max="10" width="10.625" style="342" hidden="1" customWidth="1"/>
    <col min="11" max="11" width="10.875" style="342" hidden="1" customWidth="1"/>
    <col min="12" max="12" width="9.75390625" style="342" hidden="1" customWidth="1"/>
    <col min="13" max="13" width="11.625" style="342" hidden="1" customWidth="1"/>
    <col min="14" max="14" width="5.25390625" style="342" customWidth="1"/>
    <col min="15" max="15" width="7.00390625" style="342" hidden="1" customWidth="1"/>
    <col min="16" max="16" width="7.25390625" style="342" hidden="1" customWidth="1"/>
    <col min="17" max="16384" width="9.125" style="342" customWidth="1"/>
  </cols>
  <sheetData>
    <row r="1" spans="1:16" s="157" customFormat="1" ht="21" customHeight="1">
      <c r="A1" s="34" t="s">
        <v>1059</v>
      </c>
      <c r="B1" s="155"/>
      <c r="C1" s="155"/>
      <c r="D1" s="155"/>
      <c r="E1" s="155"/>
      <c r="F1" s="155"/>
      <c r="G1" s="155"/>
      <c r="H1" s="155"/>
      <c r="I1" s="32" t="s">
        <v>48</v>
      </c>
      <c r="J1" s="155"/>
      <c r="K1" s="155"/>
      <c r="L1" s="155"/>
      <c r="M1" s="155"/>
      <c r="N1" s="155"/>
      <c r="O1" s="156"/>
      <c r="P1" s="156"/>
    </row>
    <row r="2" spans="1:16" s="157" customFormat="1" ht="26.25" customHeight="1">
      <c r="A2" s="158" t="s">
        <v>929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  <c r="M2" s="155"/>
      <c r="N2" s="155"/>
      <c r="O2" s="156"/>
      <c r="P2" s="156"/>
    </row>
    <row r="3" spans="1:16" ht="21.75" customHeight="1">
      <c r="A3" s="343" t="s">
        <v>291</v>
      </c>
      <c r="B3" s="344" t="s">
        <v>292</v>
      </c>
      <c r="C3" s="344" t="s">
        <v>293</v>
      </c>
      <c r="D3" s="344" t="s">
        <v>294</v>
      </c>
      <c r="E3" s="344" t="s">
        <v>179</v>
      </c>
      <c r="F3" s="344" t="s">
        <v>295</v>
      </c>
      <c r="G3" s="344" t="s">
        <v>296</v>
      </c>
      <c r="H3" s="344" t="s">
        <v>297</v>
      </c>
      <c r="I3" s="344" t="s">
        <v>298</v>
      </c>
      <c r="J3" s="344" t="s">
        <v>299</v>
      </c>
      <c r="K3" s="344" t="s">
        <v>300</v>
      </c>
      <c r="L3" s="344" t="s">
        <v>301</v>
      </c>
      <c r="M3" s="344" t="s">
        <v>302</v>
      </c>
      <c r="N3" s="345" t="s">
        <v>303</v>
      </c>
      <c r="O3" s="346" t="s">
        <v>304</v>
      </c>
      <c r="P3" s="347" t="s">
        <v>305</v>
      </c>
    </row>
    <row r="4" spans="1:16" ht="11.25" customHeight="1">
      <c r="A4" s="348">
        <v>1</v>
      </c>
      <c r="B4" s="349">
        <v>2</v>
      </c>
      <c r="C4" s="349">
        <v>3</v>
      </c>
      <c r="D4" s="349">
        <v>4</v>
      </c>
      <c r="E4" s="349">
        <v>5</v>
      </c>
      <c r="F4" s="349">
        <v>6</v>
      </c>
      <c r="G4" s="349">
        <v>7</v>
      </c>
      <c r="H4" s="349">
        <v>8</v>
      </c>
      <c r="I4" s="349">
        <v>9</v>
      </c>
      <c r="J4" s="349"/>
      <c r="K4" s="349"/>
      <c r="L4" s="349"/>
      <c r="M4" s="349"/>
      <c r="N4" s="350">
        <v>10</v>
      </c>
      <c r="O4" s="351">
        <v>11</v>
      </c>
      <c r="P4" s="352">
        <v>12</v>
      </c>
    </row>
    <row r="5" spans="1:16" ht="3.75" customHeight="1">
      <c r="A5" s="340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1"/>
      <c r="P5" s="353"/>
    </row>
    <row r="6" spans="1:16" s="358" customFormat="1" ht="12.75" customHeight="1">
      <c r="A6" s="354"/>
      <c r="B6" s="355" t="s">
        <v>306</v>
      </c>
      <c r="C6" s="354"/>
      <c r="D6" s="354" t="s">
        <v>307</v>
      </c>
      <c r="E6" s="354" t="s">
        <v>308</v>
      </c>
      <c r="F6" s="354"/>
      <c r="G6" s="354"/>
      <c r="H6" s="354"/>
      <c r="I6" s="356">
        <f>I7+I36</f>
        <v>0</v>
      </c>
      <c r="J6" s="354"/>
      <c r="K6" s="357">
        <f>K7+K36</f>
        <v>2.01086</v>
      </c>
      <c r="L6" s="354"/>
      <c r="M6" s="357">
        <f>M7+M36</f>
        <v>0</v>
      </c>
      <c r="N6" s="354"/>
      <c r="P6" s="359" t="s">
        <v>1517</v>
      </c>
    </row>
    <row r="7" spans="2:16" s="358" customFormat="1" ht="12.75" customHeight="1">
      <c r="B7" s="360" t="s">
        <v>306</v>
      </c>
      <c r="D7" s="361" t="s">
        <v>309</v>
      </c>
      <c r="E7" s="361" t="s">
        <v>310</v>
      </c>
      <c r="I7" s="362">
        <f>SUM(I8:I35)</f>
        <v>0</v>
      </c>
      <c r="K7" s="363">
        <f>SUM(K8:K35)</f>
        <v>1.82267</v>
      </c>
      <c r="M7" s="363">
        <f>SUM(M8:M35)</f>
        <v>0</v>
      </c>
      <c r="P7" s="361" t="s">
        <v>1268</v>
      </c>
    </row>
    <row r="8" spans="1:16" s="365" customFormat="1" ht="13.5" customHeight="1">
      <c r="A8" s="466">
        <v>1</v>
      </c>
      <c r="B8" s="364" t="s">
        <v>311</v>
      </c>
      <c r="C8" s="364" t="s">
        <v>312</v>
      </c>
      <c r="D8" s="365" t="s">
        <v>313</v>
      </c>
      <c r="E8" s="366" t="s">
        <v>314</v>
      </c>
      <c r="F8" s="364" t="s">
        <v>1282</v>
      </c>
      <c r="G8" s="367">
        <v>17</v>
      </c>
      <c r="H8" s="367"/>
      <c r="I8" s="367">
        <f aca="true" t="shared" si="0" ref="I8:I35">ROUND(G8*H8,2)</f>
        <v>0</v>
      </c>
      <c r="J8" s="368">
        <v>0.01411</v>
      </c>
      <c r="K8" s="369">
        <f aca="true" t="shared" si="1" ref="K8:K35">G8*J8</f>
        <v>0.23987</v>
      </c>
      <c r="L8" s="368">
        <v>0</v>
      </c>
      <c r="M8" s="369">
        <f aca="true" t="shared" si="2" ref="M8:M35">G8*L8</f>
        <v>0</v>
      </c>
      <c r="N8" s="370">
        <v>14</v>
      </c>
      <c r="O8" s="371">
        <v>16</v>
      </c>
      <c r="P8" s="365" t="s">
        <v>1270</v>
      </c>
    </row>
    <row r="9" spans="1:16" s="365" customFormat="1" ht="13.5" customHeight="1">
      <c r="A9" s="466">
        <v>2</v>
      </c>
      <c r="B9" s="364" t="s">
        <v>311</v>
      </c>
      <c r="C9" s="364" t="s">
        <v>312</v>
      </c>
      <c r="D9" s="365" t="s">
        <v>315</v>
      </c>
      <c r="E9" s="366" t="s">
        <v>316</v>
      </c>
      <c r="F9" s="364" t="s">
        <v>1282</v>
      </c>
      <c r="G9" s="367">
        <v>4</v>
      </c>
      <c r="H9" s="367"/>
      <c r="I9" s="367">
        <f t="shared" si="0"/>
        <v>0</v>
      </c>
      <c r="J9" s="368">
        <v>0.01734</v>
      </c>
      <c r="K9" s="369">
        <f t="shared" si="1"/>
        <v>0.06936</v>
      </c>
      <c r="L9" s="368">
        <v>0</v>
      </c>
      <c r="M9" s="369">
        <f t="shared" si="2"/>
        <v>0</v>
      </c>
      <c r="N9" s="370">
        <v>14</v>
      </c>
      <c r="O9" s="371">
        <v>16</v>
      </c>
      <c r="P9" s="365" t="s">
        <v>1270</v>
      </c>
    </row>
    <row r="10" spans="1:16" s="365" customFormat="1" ht="13.5" customHeight="1">
      <c r="A10" s="466">
        <v>3</v>
      </c>
      <c r="B10" s="364" t="s">
        <v>311</v>
      </c>
      <c r="C10" s="364" t="s">
        <v>312</v>
      </c>
      <c r="D10" s="365" t="s">
        <v>317</v>
      </c>
      <c r="E10" s="366" t="s">
        <v>318</v>
      </c>
      <c r="F10" s="364" t="s">
        <v>1282</v>
      </c>
      <c r="G10" s="367">
        <v>4</v>
      </c>
      <c r="H10" s="367"/>
      <c r="I10" s="367">
        <f t="shared" si="0"/>
        <v>0</v>
      </c>
      <c r="J10" s="368">
        <v>0.02406</v>
      </c>
      <c r="K10" s="369">
        <f t="shared" si="1"/>
        <v>0.09624</v>
      </c>
      <c r="L10" s="368">
        <v>0</v>
      </c>
      <c r="M10" s="369">
        <f t="shared" si="2"/>
        <v>0</v>
      </c>
      <c r="N10" s="370">
        <v>14</v>
      </c>
      <c r="O10" s="371">
        <v>16</v>
      </c>
      <c r="P10" s="365" t="s">
        <v>1270</v>
      </c>
    </row>
    <row r="11" spans="1:16" s="365" customFormat="1" ht="13.5" customHeight="1">
      <c r="A11" s="466">
        <v>4</v>
      </c>
      <c r="B11" s="364" t="s">
        <v>311</v>
      </c>
      <c r="C11" s="364" t="s">
        <v>312</v>
      </c>
      <c r="D11" s="365" t="s">
        <v>319</v>
      </c>
      <c r="E11" s="366" t="s">
        <v>320</v>
      </c>
      <c r="F11" s="364" t="s">
        <v>1282</v>
      </c>
      <c r="G11" s="367">
        <v>34</v>
      </c>
      <c r="H11" s="367"/>
      <c r="I11" s="367">
        <f t="shared" si="0"/>
        <v>0</v>
      </c>
      <c r="J11" s="368">
        <v>0.00863</v>
      </c>
      <c r="K11" s="369">
        <f t="shared" si="1"/>
        <v>0.29342</v>
      </c>
      <c r="L11" s="368">
        <v>0</v>
      </c>
      <c r="M11" s="369">
        <f t="shared" si="2"/>
        <v>0</v>
      </c>
      <c r="N11" s="370">
        <v>14</v>
      </c>
      <c r="O11" s="371">
        <v>16</v>
      </c>
      <c r="P11" s="365" t="s">
        <v>1270</v>
      </c>
    </row>
    <row r="12" spans="1:16" s="365" customFormat="1" ht="13.5" customHeight="1">
      <c r="A12" s="466">
        <v>5</v>
      </c>
      <c r="B12" s="364" t="s">
        <v>311</v>
      </c>
      <c r="C12" s="364" t="s">
        <v>312</v>
      </c>
      <c r="D12" s="365" t="s">
        <v>321</v>
      </c>
      <c r="E12" s="366" t="s">
        <v>322</v>
      </c>
      <c r="F12" s="364" t="s">
        <v>1372</v>
      </c>
      <c r="G12" s="367">
        <v>4</v>
      </c>
      <c r="H12" s="367"/>
      <c r="I12" s="367">
        <f t="shared" si="0"/>
        <v>0</v>
      </c>
      <c r="J12" s="368">
        <v>0.00114</v>
      </c>
      <c r="K12" s="369">
        <f t="shared" si="1"/>
        <v>0.00456</v>
      </c>
      <c r="L12" s="368">
        <v>0</v>
      </c>
      <c r="M12" s="369">
        <f t="shared" si="2"/>
        <v>0</v>
      </c>
      <c r="N12" s="370">
        <v>14</v>
      </c>
      <c r="O12" s="371">
        <v>16</v>
      </c>
      <c r="P12" s="365" t="s">
        <v>1270</v>
      </c>
    </row>
    <row r="13" spans="1:16" s="365" customFormat="1" ht="13.5" customHeight="1">
      <c r="A13" s="466">
        <v>6</v>
      </c>
      <c r="B13" s="364" t="s">
        <v>311</v>
      </c>
      <c r="C13" s="364" t="s">
        <v>312</v>
      </c>
      <c r="D13" s="365" t="s">
        <v>323</v>
      </c>
      <c r="E13" s="366" t="s">
        <v>324</v>
      </c>
      <c r="F13" s="364" t="s">
        <v>1372</v>
      </c>
      <c r="G13" s="367">
        <v>1</v>
      </c>
      <c r="H13" s="367"/>
      <c r="I13" s="367">
        <f t="shared" si="0"/>
        <v>0</v>
      </c>
      <c r="J13" s="368">
        <v>0.00149</v>
      </c>
      <c r="K13" s="369">
        <f t="shared" si="1"/>
        <v>0.00149</v>
      </c>
      <c r="L13" s="368">
        <v>0</v>
      </c>
      <c r="M13" s="369">
        <f t="shared" si="2"/>
        <v>0</v>
      </c>
      <c r="N13" s="370">
        <v>14</v>
      </c>
      <c r="O13" s="371">
        <v>16</v>
      </c>
      <c r="P13" s="365" t="s">
        <v>1270</v>
      </c>
    </row>
    <row r="14" spans="1:16" s="365" customFormat="1" ht="13.5" customHeight="1">
      <c r="A14" s="466">
        <v>7</v>
      </c>
      <c r="B14" s="364" t="s">
        <v>311</v>
      </c>
      <c r="C14" s="364" t="s">
        <v>312</v>
      </c>
      <c r="D14" s="365" t="s">
        <v>325</v>
      </c>
      <c r="E14" s="366" t="s">
        <v>326</v>
      </c>
      <c r="F14" s="364" t="s">
        <v>1372</v>
      </c>
      <c r="G14" s="367">
        <v>18</v>
      </c>
      <c r="H14" s="367"/>
      <c r="I14" s="367">
        <f t="shared" si="0"/>
        <v>0</v>
      </c>
      <c r="J14" s="368">
        <v>0.00187</v>
      </c>
      <c r="K14" s="369">
        <f t="shared" si="1"/>
        <v>0.033659999999999995</v>
      </c>
      <c r="L14" s="368">
        <v>0</v>
      </c>
      <c r="M14" s="369">
        <f t="shared" si="2"/>
        <v>0</v>
      </c>
      <c r="N14" s="370">
        <v>14</v>
      </c>
      <c r="O14" s="371">
        <v>16</v>
      </c>
      <c r="P14" s="365" t="s">
        <v>1270</v>
      </c>
    </row>
    <row r="15" spans="1:16" s="365" customFormat="1" ht="13.5" customHeight="1">
      <c r="A15" s="466">
        <v>8</v>
      </c>
      <c r="B15" s="364" t="s">
        <v>311</v>
      </c>
      <c r="C15" s="364" t="s">
        <v>312</v>
      </c>
      <c r="D15" s="365" t="s">
        <v>327</v>
      </c>
      <c r="E15" s="366" t="s">
        <v>328</v>
      </c>
      <c r="F15" s="364" t="s">
        <v>1282</v>
      </c>
      <c r="G15" s="367">
        <v>66</v>
      </c>
      <c r="H15" s="367"/>
      <c r="I15" s="367">
        <f t="shared" si="0"/>
        <v>0</v>
      </c>
      <c r="J15" s="368">
        <v>0.00301</v>
      </c>
      <c r="K15" s="369">
        <f t="shared" si="1"/>
        <v>0.19866</v>
      </c>
      <c r="L15" s="368">
        <v>0</v>
      </c>
      <c r="M15" s="369">
        <f t="shared" si="2"/>
        <v>0</v>
      </c>
      <c r="N15" s="370">
        <v>14</v>
      </c>
      <c r="O15" s="371">
        <v>16</v>
      </c>
      <c r="P15" s="365" t="s">
        <v>1270</v>
      </c>
    </row>
    <row r="16" spans="1:16" s="365" customFormat="1" ht="13.5" customHeight="1">
      <c r="A16" s="466">
        <v>9</v>
      </c>
      <c r="B16" s="364" t="s">
        <v>311</v>
      </c>
      <c r="C16" s="364" t="s">
        <v>312</v>
      </c>
      <c r="D16" s="365" t="s">
        <v>329</v>
      </c>
      <c r="E16" s="366" t="s">
        <v>330</v>
      </c>
      <c r="F16" s="364" t="s">
        <v>1282</v>
      </c>
      <c r="G16" s="367">
        <v>6</v>
      </c>
      <c r="H16" s="367"/>
      <c r="I16" s="367">
        <f t="shared" si="0"/>
        <v>0</v>
      </c>
      <c r="J16" s="368">
        <v>0.00633</v>
      </c>
      <c r="K16" s="369">
        <f t="shared" si="1"/>
        <v>0.03798</v>
      </c>
      <c r="L16" s="368">
        <v>0</v>
      </c>
      <c r="M16" s="369">
        <f t="shared" si="2"/>
        <v>0</v>
      </c>
      <c r="N16" s="370">
        <v>14</v>
      </c>
      <c r="O16" s="371">
        <v>16</v>
      </c>
      <c r="P16" s="365" t="s">
        <v>1270</v>
      </c>
    </row>
    <row r="17" spans="1:16" s="365" customFormat="1" ht="13.5" customHeight="1">
      <c r="A17" s="466">
        <v>10</v>
      </c>
      <c r="B17" s="364" t="s">
        <v>311</v>
      </c>
      <c r="C17" s="364" t="s">
        <v>312</v>
      </c>
      <c r="D17" s="365" t="s">
        <v>331</v>
      </c>
      <c r="E17" s="366" t="s">
        <v>332</v>
      </c>
      <c r="F17" s="364" t="s">
        <v>1370</v>
      </c>
      <c r="G17" s="367">
        <v>22</v>
      </c>
      <c r="H17" s="367"/>
      <c r="I17" s="367">
        <f t="shared" si="0"/>
        <v>0</v>
      </c>
      <c r="J17" s="368">
        <v>0.00346</v>
      </c>
      <c r="K17" s="369">
        <f t="shared" si="1"/>
        <v>0.07612</v>
      </c>
      <c r="L17" s="368">
        <v>0</v>
      </c>
      <c r="M17" s="369">
        <f t="shared" si="2"/>
        <v>0</v>
      </c>
      <c r="N17" s="370">
        <v>14</v>
      </c>
      <c r="O17" s="371">
        <v>16</v>
      </c>
      <c r="P17" s="365" t="s">
        <v>1270</v>
      </c>
    </row>
    <row r="18" spans="1:16" s="365" customFormat="1" ht="13.5" customHeight="1">
      <c r="A18" s="466">
        <v>11</v>
      </c>
      <c r="B18" s="364" t="s">
        <v>311</v>
      </c>
      <c r="C18" s="364" t="s">
        <v>312</v>
      </c>
      <c r="D18" s="365" t="s">
        <v>333</v>
      </c>
      <c r="E18" s="366" t="s">
        <v>334</v>
      </c>
      <c r="F18" s="364" t="s">
        <v>1370</v>
      </c>
      <c r="G18" s="367">
        <v>22</v>
      </c>
      <c r="H18" s="367"/>
      <c r="I18" s="367">
        <f t="shared" si="0"/>
        <v>0</v>
      </c>
      <c r="J18" s="368">
        <v>0.00026</v>
      </c>
      <c r="K18" s="369">
        <f t="shared" si="1"/>
        <v>0.005719999999999999</v>
      </c>
      <c r="L18" s="368">
        <v>0</v>
      </c>
      <c r="M18" s="369">
        <f t="shared" si="2"/>
        <v>0</v>
      </c>
      <c r="N18" s="370">
        <v>14</v>
      </c>
      <c r="O18" s="371">
        <v>16</v>
      </c>
      <c r="P18" s="365" t="s">
        <v>1270</v>
      </c>
    </row>
    <row r="19" spans="1:16" s="365" customFormat="1" ht="13.5" customHeight="1">
      <c r="A19" s="466">
        <v>12</v>
      </c>
      <c r="B19" s="364" t="s">
        <v>311</v>
      </c>
      <c r="C19" s="364" t="s">
        <v>312</v>
      </c>
      <c r="D19" s="365" t="s">
        <v>335</v>
      </c>
      <c r="E19" s="366" t="s">
        <v>336</v>
      </c>
      <c r="F19" s="364" t="s">
        <v>1282</v>
      </c>
      <c r="G19" s="367">
        <v>151</v>
      </c>
      <c r="H19" s="367"/>
      <c r="I19" s="367">
        <f t="shared" si="0"/>
        <v>0</v>
      </c>
      <c r="J19" s="368">
        <v>0.00158</v>
      </c>
      <c r="K19" s="369">
        <f t="shared" si="1"/>
        <v>0.23858000000000001</v>
      </c>
      <c r="L19" s="368">
        <v>0</v>
      </c>
      <c r="M19" s="369">
        <f t="shared" si="2"/>
        <v>0</v>
      </c>
      <c r="N19" s="370">
        <v>14</v>
      </c>
      <c r="O19" s="371">
        <v>16</v>
      </c>
      <c r="P19" s="365" t="s">
        <v>1270</v>
      </c>
    </row>
    <row r="20" spans="1:16" s="365" customFormat="1" ht="13.5" customHeight="1">
      <c r="A20" s="466">
        <v>13</v>
      </c>
      <c r="B20" s="364" t="s">
        <v>311</v>
      </c>
      <c r="C20" s="364" t="s">
        <v>312</v>
      </c>
      <c r="D20" s="365" t="s">
        <v>337</v>
      </c>
      <c r="E20" s="366" t="s">
        <v>338</v>
      </c>
      <c r="F20" s="364" t="s">
        <v>1282</v>
      </c>
      <c r="G20" s="367">
        <v>160</v>
      </c>
      <c r="H20" s="367"/>
      <c r="I20" s="367">
        <f t="shared" si="0"/>
        <v>0</v>
      </c>
      <c r="J20" s="368">
        <v>0.00216</v>
      </c>
      <c r="K20" s="369">
        <f t="shared" si="1"/>
        <v>0.3456</v>
      </c>
      <c r="L20" s="368">
        <v>0</v>
      </c>
      <c r="M20" s="369">
        <f t="shared" si="2"/>
        <v>0</v>
      </c>
      <c r="N20" s="370">
        <v>14</v>
      </c>
      <c r="O20" s="371">
        <v>16</v>
      </c>
      <c r="P20" s="365" t="s">
        <v>1270</v>
      </c>
    </row>
    <row r="21" spans="1:16" s="365" customFormat="1" ht="13.5" customHeight="1">
      <c r="A21" s="466">
        <v>14</v>
      </c>
      <c r="B21" s="364" t="s">
        <v>311</v>
      </c>
      <c r="C21" s="364" t="s">
        <v>312</v>
      </c>
      <c r="D21" s="365" t="s">
        <v>339</v>
      </c>
      <c r="E21" s="366" t="s">
        <v>340</v>
      </c>
      <c r="F21" s="364" t="s">
        <v>1370</v>
      </c>
      <c r="G21" s="367">
        <v>22</v>
      </c>
      <c r="H21" s="367"/>
      <c r="I21" s="367">
        <f t="shared" si="0"/>
        <v>0</v>
      </c>
      <c r="J21" s="368">
        <v>0.0005</v>
      </c>
      <c r="K21" s="369">
        <f t="shared" si="1"/>
        <v>0.011</v>
      </c>
      <c r="L21" s="368">
        <v>0</v>
      </c>
      <c r="M21" s="369">
        <f t="shared" si="2"/>
        <v>0</v>
      </c>
      <c r="N21" s="370">
        <v>14</v>
      </c>
      <c r="O21" s="371">
        <v>16</v>
      </c>
      <c r="P21" s="365" t="s">
        <v>1270</v>
      </c>
    </row>
    <row r="22" spans="1:16" s="365" customFormat="1" ht="13.5" customHeight="1">
      <c r="A22" s="466">
        <v>15</v>
      </c>
      <c r="B22" s="364" t="s">
        <v>311</v>
      </c>
      <c r="C22" s="364" t="s">
        <v>312</v>
      </c>
      <c r="D22" s="365" t="s">
        <v>341</v>
      </c>
      <c r="E22" s="366" t="s">
        <v>342</v>
      </c>
      <c r="F22" s="364" t="s">
        <v>1372</v>
      </c>
      <c r="G22" s="367">
        <v>22</v>
      </c>
      <c r="H22" s="367"/>
      <c r="I22" s="367">
        <f t="shared" si="0"/>
        <v>0</v>
      </c>
      <c r="J22" s="368">
        <v>0.00013</v>
      </c>
      <c r="K22" s="369">
        <f t="shared" si="1"/>
        <v>0.0028599999999999997</v>
      </c>
      <c r="L22" s="368">
        <v>0</v>
      </c>
      <c r="M22" s="369">
        <f t="shared" si="2"/>
        <v>0</v>
      </c>
      <c r="N22" s="370">
        <v>14</v>
      </c>
      <c r="O22" s="371">
        <v>16</v>
      </c>
      <c r="P22" s="365" t="s">
        <v>1270</v>
      </c>
    </row>
    <row r="23" spans="1:16" s="365" customFormat="1" ht="13.5" customHeight="1">
      <c r="A23" s="466">
        <v>16</v>
      </c>
      <c r="B23" s="364" t="s">
        <v>311</v>
      </c>
      <c r="C23" s="364" t="s">
        <v>312</v>
      </c>
      <c r="D23" s="365" t="s">
        <v>343</v>
      </c>
      <c r="E23" s="366" t="s">
        <v>344</v>
      </c>
      <c r="F23" s="364" t="s">
        <v>1372</v>
      </c>
      <c r="G23" s="367">
        <v>22</v>
      </c>
      <c r="H23" s="367"/>
      <c r="I23" s="367">
        <f t="shared" si="0"/>
        <v>0</v>
      </c>
      <c r="J23" s="368">
        <v>0.00022</v>
      </c>
      <c r="K23" s="369">
        <f t="shared" si="1"/>
        <v>0.0048400000000000006</v>
      </c>
      <c r="L23" s="368">
        <v>0</v>
      </c>
      <c r="M23" s="369">
        <f t="shared" si="2"/>
        <v>0</v>
      </c>
      <c r="N23" s="370">
        <v>14</v>
      </c>
      <c r="O23" s="371">
        <v>16</v>
      </c>
      <c r="P23" s="365" t="s">
        <v>1270</v>
      </c>
    </row>
    <row r="24" spans="1:16" s="365" customFormat="1" ht="13.5" customHeight="1">
      <c r="A24" s="466">
        <v>17</v>
      </c>
      <c r="B24" s="364" t="s">
        <v>311</v>
      </c>
      <c r="C24" s="364" t="s">
        <v>312</v>
      </c>
      <c r="D24" s="365" t="s">
        <v>345</v>
      </c>
      <c r="E24" s="366" t="s">
        <v>346</v>
      </c>
      <c r="F24" s="364" t="s">
        <v>1282</v>
      </c>
      <c r="G24" s="367">
        <v>370</v>
      </c>
      <c r="H24" s="367"/>
      <c r="I24" s="367">
        <f t="shared" si="0"/>
        <v>0</v>
      </c>
      <c r="J24" s="368">
        <v>0</v>
      </c>
      <c r="K24" s="369">
        <f t="shared" si="1"/>
        <v>0</v>
      </c>
      <c r="L24" s="368">
        <v>0</v>
      </c>
      <c r="M24" s="369">
        <f t="shared" si="2"/>
        <v>0</v>
      </c>
      <c r="N24" s="370">
        <v>14</v>
      </c>
      <c r="O24" s="371">
        <v>16</v>
      </c>
      <c r="P24" s="365" t="s">
        <v>1270</v>
      </c>
    </row>
    <row r="25" spans="1:16" s="365" customFormat="1" ht="13.5" customHeight="1">
      <c r="A25" s="466">
        <v>18</v>
      </c>
      <c r="B25" s="364" t="s">
        <v>311</v>
      </c>
      <c r="C25" s="364" t="s">
        <v>312</v>
      </c>
      <c r="D25" s="365" t="s">
        <v>347</v>
      </c>
      <c r="E25" s="366" t="s">
        <v>348</v>
      </c>
      <c r="F25" s="364" t="s">
        <v>1372</v>
      </c>
      <c r="G25" s="367">
        <v>22</v>
      </c>
      <c r="H25" s="367"/>
      <c r="I25" s="367">
        <f t="shared" si="0"/>
        <v>0</v>
      </c>
      <c r="J25" s="368">
        <v>0</v>
      </c>
      <c r="K25" s="369">
        <f t="shared" si="1"/>
        <v>0</v>
      </c>
      <c r="L25" s="368">
        <v>0</v>
      </c>
      <c r="M25" s="369">
        <f t="shared" si="2"/>
        <v>0</v>
      </c>
      <c r="N25" s="370">
        <v>14</v>
      </c>
      <c r="O25" s="371">
        <v>16</v>
      </c>
      <c r="P25" s="365" t="s">
        <v>1270</v>
      </c>
    </row>
    <row r="26" spans="1:16" s="365" customFormat="1" ht="13.5" customHeight="1">
      <c r="A26" s="466">
        <v>19</v>
      </c>
      <c r="B26" s="364" t="s">
        <v>311</v>
      </c>
      <c r="C26" s="364" t="s">
        <v>312</v>
      </c>
      <c r="D26" s="365" t="s">
        <v>349</v>
      </c>
      <c r="E26" s="366" t="s">
        <v>350</v>
      </c>
      <c r="F26" s="364" t="s">
        <v>1372</v>
      </c>
      <c r="G26" s="367">
        <v>1</v>
      </c>
      <c r="H26" s="367"/>
      <c r="I26" s="367">
        <f t="shared" si="0"/>
        <v>0</v>
      </c>
      <c r="J26" s="368">
        <v>0</v>
      </c>
      <c r="K26" s="369">
        <f t="shared" si="1"/>
        <v>0</v>
      </c>
      <c r="L26" s="368">
        <v>0</v>
      </c>
      <c r="M26" s="369">
        <f t="shared" si="2"/>
        <v>0</v>
      </c>
      <c r="N26" s="370">
        <v>14</v>
      </c>
      <c r="O26" s="371">
        <v>16</v>
      </c>
      <c r="P26" s="365" t="s">
        <v>1270</v>
      </c>
    </row>
    <row r="27" spans="1:16" s="365" customFormat="1" ht="13.5" customHeight="1">
      <c r="A27" s="466">
        <v>20</v>
      </c>
      <c r="B27" s="364" t="s">
        <v>311</v>
      </c>
      <c r="C27" s="364" t="s">
        <v>312</v>
      </c>
      <c r="D27" s="365" t="s">
        <v>351</v>
      </c>
      <c r="E27" s="366" t="s">
        <v>352</v>
      </c>
      <c r="F27" s="364" t="s">
        <v>1372</v>
      </c>
      <c r="G27" s="367">
        <v>1</v>
      </c>
      <c r="H27" s="367"/>
      <c r="I27" s="367">
        <f t="shared" si="0"/>
        <v>0</v>
      </c>
      <c r="J27" s="368">
        <v>0.00025</v>
      </c>
      <c r="K27" s="369">
        <f t="shared" si="1"/>
        <v>0.00025</v>
      </c>
      <c r="L27" s="368">
        <v>0</v>
      </c>
      <c r="M27" s="369">
        <f t="shared" si="2"/>
        <v>0</v>
      </c>
      <c r="N27" s="370">
        <v>14</v>
      </c>
      <c r="O27" s="371">
        <v>16</v>
      </c>
      <c r="P27" s="365" t="s">
        <v>1270</v>
      </c>
    </row>
    <row r="28" spans="1:16" s="365" customFormat="1" ht="13.5" customHeight="1">
      <c r="A28" s="466">
        <v>21</v>
      </c>
      <c r="B28" s="364" t="s">
        <v>311</v>
      </c>
      <c r="C28" s="364" t="s">
        <v>312</v>
      </c>
      <c r="D28" s="365" t="s">
        <v>353</v>
      </c>
      <c r="E28" s="366" t="s">
        <v>354</v>
      </c>
      <c r="F28" s="364" t="s">
        <v>1372</v>
      </c>
      <c r="G28" s="367">
        <v>22</v>
      </c>
      <c r="H28" s="367"/>
      <c r="I28" s="367">
        <f t="shared" si="0"/>
        <v>0</v>
      </c>
      <c r="J28" s="368">
        <v>0.00037</v>
      </c>
      <c r="K28" s="369">
        <f t="shared" si="1"/>
        <v>0.00814</v>
      </c>
      <c r="L28" s="368">
        <v>0</v>
      </c>
      <c r="M28" s="369">
        <f t="shared" si="2"/>
        <v>0</v>
      </c>
      <c r="N28" s="370">
        <v>14</v>
      </c>
      <c r="O28" s="371">
        <v>16</v>
      </c>
      <c r="P28" s="365" t="s">
        <v>1270</v>
      </c>
    </row>
    <row r="29" spans="1:16" s="365" customFormat="1" ht="13.5" customHeight="1">
      <c r="A29" s="466">
        <v>22</v>
      </c>
      <c r="B29" s="364" t="s">
        <v>311</v>
      </c>
      <c r="C29" s="364" t="s">
        <v>312</v>
      </c>
      <c r="D29" s="365" t="s">
        <v>355</v>
      </c>
      <c r="E29" s="366" t="s">
        <v>356</v>
      </c>
      <c r="F29" s="364" t="s">
        <v>1372</v>
      </c>
      <c r="G29" s="367">
        <v>44</v>
      </c>
      <c r="H29" s="367"/>
      <c r="I29" s="367">
        <f t="shared" si="0"/>
        <v>0</v>
      </c>
      <c r="J29" s="368">
        <v>0.0006</v>
      </c>
      <c r="K29" s="369">
        <f t="shared" si="1"/>
        <v>0.026399999999999996</v>
      </c>
      <c r="L29" s="368">
        <v>0</v>
      </c>
      <c r="M29" s="369">
        <f t="shared" si="2"/>
        <v>0</v>
      </c>
      <c r="N29" s="370">
        <v>14</v>
      </c>
      <c r="O29" s="371">
        <v>16</v>
      </c>
      <c r="P29" s="365" t="s">
        <v>1270</v>
      </c>
    </row>
    <row r="30" spans="1:16" s="365" customFormat="1" ht="13.5" customHeight="1">
      <c r="A30" s="466">
        <v>23</v>
      </c>
      <c r="B30" s="364" t="s">
        <v>311</v>
      </c>
      <c r="C30" s="364" t="s">
        <v>312</v>
      </c>
      <c r="D30" s="365" t="s">
        <v>357</v>
      </c>
      <c r="E30" s="366" t="s">
        <v>358</v>
      </c>
      <c r="F30" s="364" t="s">
        <v>1372</v>
      </c>
      <c r="G30" s="367">
        <v>2</v>
      </c>
      <c r="H30" s="367"/>
      <c r="I30" s="367">
        <f t="shared" si="0"/>
        <v>0</v>
      </c>
      <c r="J30" s="368">
        <v>0.00208</v>
      </c>
      <c r="K30" s="369">
        <f t="shared" si="1"/>
        <v>0.00416</v>
      </c>
      <c r="L30" s="368">
        <v>0</v>
      </c>
      <c r="M30" s="369">
        <f t="shared" si="2"/>
        <v>0</v>
      </c>
      <c r="N30" s="370">
        <v>14</v>
      </c>
      <c r="O30" s="371">
        <v>16</v>
      </c>
      <c r="P30" s="365" t="s">
        <v>1270</v>
      </c>
    </row>
    <row r="31" spans="1:16" s="365" customFormat="1" ht="13.5" customHeight="1">
      <c r="A31" s="466">
        <v>24</v>
      </c>
      <c r="B31" s="364" t="s">
        <v>311</v>
      </c>
      <c r="C31" s="364" t="s">
        <v>312</v>
      </c>
      <c r="D31" s="365" t="s">
        <v>359</v>
      </c>
      <c r="E31" s="366" t="s">
        <v>360</v>
      </c>
      <c r="F31" s="364" t="s">
        <v>1372</v>
      </c>
      <c r="G31" s="367">
        <v>22</v>
      </c>
      <c r="H31" s="367"/>
      <c r="I31" s="367">
        <f t="shared" si="0"/>
        <v>0</v>
      </c>
      <c r="J31" s="368">
        <v>0.00026</v>
      </c>
      <c r="K31" s="369">
        <f t="shared" si="1"/>
        <v>0.005719999999999999</v>
      </c>
      <c r="L31" s="368">
        <v>0</v>
      </c>
      <c r="M31" s="369">
        <f t="shared" si="2"/>
        <v>0</v>
      </c>
      <c r="N31" s="370">
        <v>14</v>
      </c>
      <c r="O31" s="371">
        <v>16</v>
      </c>
      <c r="P31" s="365" t="s">
        <v>1270</v>
      </c>
    </row>
    <row r="32" spans="1:16" s="365" customFormat="1" ht="13.5" customHeight="1">
      <c r="A32" s="466">
        <v>25</v>
      </c>
      <c r="B32" s="364" t="s">
        <v>311</v>
      </c>
      <c r="C32" s="364" t="s">
        <v>312</v>
      </c>
      <c r="D32" s="365" t="s">
        <v>361</v>
      </c>
      <c r="E32" s="366" t="s">
        <v>362</v>
      </c>
      <c r="F32" s="364" t="s">
        <v>1372</v>
      </c>
      <c r="G32" s="367">
        <v>1</v>
      </c>
      <c r="H32" s="367"/>
      <c r="I32" s="367">
        <f t="shared" si="0"/>
        <v>0</v>
      </c>
      <c r="J32" s="368">
        <v>0.00452</v>
      </c>
      <c r="K32" s="369">
        <f t="shared" si="1"/>
        <v>0.00452</v>
      </c>
      <c r="L32" s="368">
        <v>0</v>
      </c>
      <c r="M32" s="369">
        <f t="shared" si="2"/>
        <v>0</v>
      </c>
      <c r="N32" s="370">
        <v>14</v>
      </c>
      <c r="O32" s="371">
        <v>16</v>
      </c>
      <c r="P32" s="365" t="s">
        <v>1270</v>
      </c>
    </row>
    <row r="33" spans="1:16" s="365" customFormat="1" ht="13.5" customHeight="1">
      <c r="A33" s="466">
        <v>26</v>
      </c>
      <c r="B33" s="364" t="s">
        <v>311</v>
      </c>
      <c r="C33" s="364" t="s">
        <v>312</v>
      </c>
      <c r="D33" s="365" t="s">
        <v>363</v>
      </c>
      <c r="E33" s="366" t="s">
        <v>364</v>
      </c>
      <c r="F33" s="364" t="s">
        <v>1372</v>
      </c>
      <c r="G33" s="367">
        <v>22</v>
      </c>
      <c r="H33" s="367"/>
      <c r="I33" s="367">
        <f t="shared" si="0"/>
        <v>0</v>
      </c>
      <c r="J33" s="368">
        <v>0.00017</v>
      </c>
      <c r="K33" s="369">
        <f t="shared" si="1"/>
        <v>0.0037400000000000003</v>
      </c>
      <c r="L33" s="368">
        <v>0</v>
      </c>
      <c r="M33" s="369">
        <f t="shared" si="2"/>
        <v>0</v>
      </c>
      <c r="N33" s="370">
        <v>14</v>
      </c>
      <c r="O33" s="371">
        <v>16</v>
      </c>
      <c r="P33" s="365" t="s">
        <v>1270</v>
      </c>
    </row>
    <row r="34" spans="1:16" s="365" customFormat="1" ht="13.5" customHeight="1">
      <c r="A34" s="466">
        <v>27</v>
      </c>
      <c r="B34" s="364" t="s">
        <v>311</v>
      </c>
      <c r="C34" s="364" t="s">
        <v>312</v>
      </c>
      <c r="D34" s="365" t="s">
        <v>365</v>
      </c>
      <c r="E34" s="366" t="s">
        <v>366</v>
      </c>
      <c r="F34" s="364" t="s">
        <v>1306</v>
      </c>
      <c r="G34" s="367">
        <v>1.812</v>
      </c>
      <c r="H34" s="367"/>
      <c r="I34" s="367">
        <f t="shared" si="0"/>
        <v>0</v>
      </c>
      <c r="J34" s="368">
        <v>0</v>
      </c>
      <c r="K34" s="369">
        <f t="shared" si="1"/>
        <v>0</v>
      </c>
      <c r="L34" s="368">
        <v>0</v>
      </c>
      <c r="M34" s="369">
        <f t="shared" si="2"/>
        <v>0</v>
      </c>
      <c r="N34" s="370">
        <v>14</v>
      </c>
      <c r="O34" s="371">
        <v>16</v>
      </c>
      <c r="P34" s="365" t="s">
        <v>1270</v>
      </c>
    </row>
    <row r="35" spans="1:16" s="365" customFormat="1" ht="13.5" customHeight="1">
      <c r="A35" s="466">
        <v>28</v>
      </c>
      <c r="B35" s="364" t="s">
        <v>311</v>
      </c>
      <c r="C35" s="364" t="s">
        <v>312</v>
      </c>
      <c r="D35" s="365" t="s">
        <v>367</v>
      </c>
      <c r="E35" s="765" t="s">
        <v>368</v>
      </c>
      <c r="F35" s="364" t="s">
        <v>1370</v>
      </c>
      <c r="G35" s="367">
        <v>22</v>
      </c>
      <c r="H35" s="367"/>
      <c r="I35" s="367">
        <f t="shared" si="0"/>
        <v>0</v>
      </c>
      <c r="J35" s="368">
        <v>0.00499</v>
      </c>
      <c r="K35" s="369">
        <f t="shared" si="1"/>
        <v>0.10977999999999999</v>
      </c>
      <c r="L35" s="368">
        <v>0</v>
      </c>
      <c r="M35" s="369">
        <f t="shared" si="2"/>
        <v>0</v>
      </c>
      <c r="N35" s="370">
        <v>14</v>
      </c>
      <c r="O35" s="371">
        <v>16</v>
      </c>
      <c r="P35" s="365" t="s">
        <v>1270</v>
      </c>
    </row>
    <row r="36" spans="2:16" s="358" customFormat="1" ht="12.75" customHeight="1">
      <c r="B36" s="360" t="s">
        <v>306</v>
      </c>
      <c r="D36" s="361" t="s">
        <v>1303</v>
      </c>
      <c r="E36" s="361" t="s">
        <v>369</v>
      </c>
      <c r="I36" s="362">
        <f>I37</f>
        <v>0</v>
      </c>
      <c r="K36" s="363">
        <f>K37</f>
        <v>0.18819000000000002</v>
      </c>
      <c r="M36" s="363">
        <f>M37</f>
        <v>0</v>
      </c>
      <c r="P36" s="361" t="s">
        <v>1268</v>
      </c>
    </row>
    <row r="37" spans="1:16" s="365" customFormat="1" ht="24" customHeight="1">
      <c r="A37" s="466">
        <v>29</v>
      </c>
      <c r="B37" s="364" t="s">
        <v>311</v>
      </c>
      <c r="C37" s="364" t="s">
        <v>1303</v>
      </c>
      <c r="D37" s="365" t="s">
        <v>370</v>
      </c>
      <c r="E37" s="366" t="s">
        <v>371</v>
      </c>
      <c r="F37" s="364" t="s">
        <v>1372</v>
      </c>
      <c r="G37" s="367">
        <v>369</v>
      </c>
      <c r="H37" s="367"/>
      <c r="I37" s="367">
        <f>ROUND(G37*H37,2)</f>
        <v>0</v>
      </c>
      <c r="J37" s="368">
        <v>0.00051</v>
      </c>
      <c r="K37" s="369">
        <f>G37*J37</f>
        <v>0.18819000000000002</v>
      </c>
      <c r="L37" s="368">
        <v>0</v>
      </c>
      <c r="M37" s="369">
        <f>G37*L37</f>
        <v>0</v>
      </c>
      <c r="N37" s="370">
        <v>14</v>
      </c>
      <c r="O37" s="371">
        <v>16</v>
      </c>
      <c r="P37" s="365" t="s">
        <v>1270</v>
      </c>
    </row>
    <row r="38" spans="2:16" s="358" customFormat="1" ht="12.75" customHeight="1">
      <c r="B38" s="372" t="s">
        <v>306</v>
      </c>
      <c r="D38" s="359" t="s">
        <v>372</v>
      </c>
      <c r="E38" s="359" t="s">
        <v>373</v>
      </c>
      <c r="I38" s="373">
        <f>I39</f>
        <v>0</v>
      </c>
      <c r="K38" s="374">
        <f>K39</f>
        <v>0</v>
      </c>
      <c r="M38" s="374">
        <f>M39</f>
        <v>0</v>
      </c>
      <c r="P38" s="359" t="s">
        <v>1517</v>
      </c>
    </row>
    <row r="39" spans="2:16" s="358" customFormat="1" ht="12.75" customHeight="1">
      <c r="B39" s="360" t="s">
        <v>306</v>
      </c>
      <c r="D39" s="361" t="s">
        <v>374</v>
      </c>
      <c r="E39" s="361" t="s">
        <v>375</v>
      </c>
      <c r="I39" s="362">
        <f>SUM(I40:I53)</f>
        <v>0</v>
      </c>
      <c r="K39" s="363">
        <f>SUM(K40:K53)</f>
        <v>0</v>
      </c>
      <c r="M39" s="363">
        <f>SUM(M40:M53)</f>
        <v>0</v>
      </c>
      <c r="P39" s="361" t="s">
        <v>1268</v>
      </c>
    </row>
    <row r="40" spans="1:16" s="365" customFormat="1" ht="13.5" customHeight="1">
      <c r="A40" s="466">
        <v>30</v>
      </c>
      <c r="B40" s="364" t="s">
        <v>311</v>
      </c>
      <c r="C40" s="364" t="s">
        <v>376</v>
      </c>
      <c r="D40" s="365" t="s">
        <v>377</v>
      </c>
      <c r="E40" s="366" t="s">
        <v>378</v>
      </c>
      <c r="F40" s="364" t="s">
        <v>379</v>
      </c>
      <c r="G40" s="367">
        <v>22</v>
      </c>
      <c r="H40" s="367"/>
      <c r="I40" s="367">
        <f aca="true" t="shared" si="3" ref="I40:I53">ROUND(G40*H40,2)</f>
        <v>0</v>
      </c>
      <c r="J40" s="368">
        <v>0</v>
      </c>
      <c r="K40" s="369">
        <f aca="true" t="shared" si="4" ref="K40:K53">G40*J40</f>
        <v>0</v>
      </c>
      <c r="L40" s="368">
        <v>0</v>
      </c>
      <c r="M40" s="369">
        <f aca="true" t="shared" si="5" ref="M40:M53">G40*L40</f>
        <v>0</v>
      </c>
      <c r="N40" s="370">
        <v>14</v>
      </c>
      <c r="O40" s="371">
        <v>64</v>
      </c>
      <c r="P40" s="365" t="s">
        <v>1270</v>
      </c>
    </row>
    <row r="41" spans="1:16" s="365" customFormat="1" ht="24" customHeight="1">
      <c r="A41" s="466">
        <v>31</v>
      </c>
      <c r="B41" s="364" t="s">
        <v>311</v>
      </c>
      <c r="C41" s="364" t="s">
        <v>376</v>
      </c>
      <c r="D41" s="365" t="s">
        <v>380</v>
      </c>
      <c r="E41" s="366" t="s">
        <v>381</v>
      </c>
      <c r="F41" s="364" t="s">
        <v>379</v>
      </c>
      <c r="G41" s="367">
        <v>2</v>
      </c>
      <c r="H41" s="367"/>
      <c r="I41" s="367">
        <f t="shared" si="3"/>
        <v>0</v>
      </c>
      <c r="J41" s="368">
        <v>0</v>
      </c>
      <c r="K41" s="369">
        <f t="shared" si="4"/>
        <v>0</v>
      </c>
      <c r="L41" s="368">
        <v>0</v>
      </c>
      <c r="M41" s="369">
        <f t="shared" si="5"/>
        <v>0</v>
      </c>
      <c r="N41" s="370">
        <v>14</v>
      </c>
      <c r="O41" s="371">
        <v>64</v>
      </c>
      <c r="P41" s="365" t="s">
        <v>1270</v>
      </c>
    </row>
    <row r="42" spans="1:16" s="365" customFormat="1" ht="13.5" customHeight="1">
      <c r="A42" s="466">
        <v>32</v>
      </c>
      <c r="B42" s="364" t="s">
        <v>311</v>
      </c>
      <c r="C42" s="364" t="s">
        <v>376</v>
      </c>
      <c r="D42" s="365" t="s">
        <v>382</v>
      </c>
      <c r="E42" s="366" t="s">
        <v>383</v>
      </c>
      <c r="F42" s="364" t="s">
        <v>1372</v>
      </c>
      <c r="G42" s="367">
        <v>1</v>
      </c>
      <c r="H42" s="367"/>
      <c r="I42" s="367">
        <f t="shared" si="3"/>
        <v>0</v>
      </c>
      <c r="J42" s="368">
        <v>0</v>
      </c>
      <c r="K42" s="369">
        <f t="shared" si="4"/>
        <v>0</v>
      </c>
      <c r="L42" s="368">
        <v>0</v>
      </c>
      <c r="M42" s="369">
        <f t="shared" si="5"/>
        <v>0</v>
      </c>
      <c r="N42" s="370">
        <v>14</v>
      </c>
      <c r="O42" s="371">
        <v>64</v>
      </c>
      <c r="P42" s="365" t="s">
        <v>1270</v>
      </c>
    </row>
    <row r="43" spans="1:16" s="365" customFormat="1" ht="13.5" customHeight="1">
      <c r="A43" s="466">
        <v>33</v>
      </c>
      <c r="B43" s="364" t="s">
        <v>311</v>
      </c>
      <c r="C43" s="364" t="s">
        <v>376</v>
      </c>
      <c r="D43" s="365" t="s">
        <v>384</v>
      </c>
      <c r="E43" s="366" t="s">
        <v>385</v>
      </c>
      <c r="F43" s="364" t="s">
        <v>1372</v>
      </c>
      <c r="G43" s="367">
        <v>46</v>
      </c>
      <c r="H43" s="367"/>
      <c r="I43" s="367">
        <f t="shared" si="3"/>
        <v>0</v>
      </c>
      <c r="J43" s="368">
        <v>0</v>
      </c>
      <c r="K43" s="369">
        <f t="shared" si="4"/>
        <v>0</v>
      </c>
      <c r="L43" s="368">
        <v>0</v>
      </c>
      <c r="M43" s="369">
        <f t="shared" si="5"/>
        <v>0</v>
      </c>
      <c r="N43" s="370">
        <v>14</v>
      </c>
      <c r="O43" s="371">
        <v>64</v>
      </c>
      <c r="P43" s="365" t="s">
        <v>1270</v>
      </c>
    </row>
    <row r="44" spans="1:16" s="365" customFormat="1" ht="13.5" customHeight="1">
      <c r="A44" s="466">
        <v>34</v>
      </c>
      <c r="B44" s="364" t="s">
        <v>311</v>
      </c>
      <c r="C44" s="364" t="s">
        <v>376</v>
      </c>
      <c r="D44" s="365" t="s">
        <v>386</v>
      </c>
      <c r="E44" s="366" t="s">
        <v>387</v>
      </c>
      <c r="F44" s="364" t="s">
        <v>1372</v>
      </c>
      <c r="G44" s="367">
        <v>22</v>
      </c>
      <c r="H44" s="367"/>
      <c r="I44" s="367">
        <f t="shared" si="3"/>
        <v>0</v>
      </c>
      <c r="J44" s="368">
        <v>0</v>
      </c>
      <c r="K44" s="369">
        <f t="shared" si="4"/>
        <v>0</v>
      </c>
      <c r="L44" s="368">
        <v>0</v>
      </c>
      <c r="M44" s="369">
        <f t="shared" si="5"/>
        <v>0</v>
      </c>
      <c r="N44" s="370">
        <v>14</v>
      </c>
      <c r="O44" s="371">
        <v>64</v>
      </c>
      <c r="P44" s="365" t="s">
        <v>1270</v>
      </c>
    </row>
    <row r="45" spans="1:16" s="365" customFormat="1" ht="13.5" customHeight="1">
      <c r="A45" s="466">
        <v>35</v>
      </c>
      <c r="B45" s="364" t="s">
        <v>311</v>
      </c>
      <c r="C45" s="364" t="s">
        <v>376</v>
      </c>
      <c r="D45" s="365" t="s">
        <v>388</v>
      </c>
      <c r="E45" s="366" t="s">
        <v>389</v>
      </c>
      <c r="F45" s="364" t="s">
        <v>1370</v>
      </c>
      <c r="G45" s="367">
        <v>22</v>
      </c>
      <c r="H45" s="367"/>
      <c r="I45" s="367">
        <f t="shared" si="3"/>
        <v>0</v>
      </c>
      <c r="J45" s="368">
        <v>0</v>
      </c>
      <c r="K45" s="369">
        <f t="shared" si="4"/>
        <v>0</v>
      </c>
      <c r="L45" s="368">
        <v>0</v>
      </c>
      <c r="M45" s="369">
        <f t="shared" si="5"/>
        <v>0</v>
      </c>
      <c r="N45" s="370">
        <v>14</v>
      </c>
      <c r="O45" s="371">
        <v>64</v>
      </c>
      <c r="P45" s="365" t="s">
        <v>1270</v>
      </c>
    </row>
    <row r="46" spans="1:16" s="365" customFormat="1" ht="13.5" customHeight="1">
      <c r="A46" s="466">
        <v>36</v>
      </c>
      <c r="B46" s="364" t="s">
        <v>311</v>
      </c>
      <c r="C46" s="364" t="s">
        <v>376</v>
      </c>
      <c r="D46" s="365" t="s">
        <v>390</v>
      </c>
      <c r="E46" s="366" t="s">
        <v>391</v>
      </c>
      <c r="F46" s="364" t="s">
        <v>1372</v>
      </c>
      <c r="G46" s="367">
        <v>22</v>
      </c>
      <c r="H46" s="367"/>
      <c r="I46" s="367">
        <f t="shared" si="3"/>
        <v>0</v>
      </c>
      <c r="J46" s="368">
        <v>0</v>
      </c>
      <c r="K46" s="369">
        <f t="shared" si="4"/>
        <v>0</v>
      </c>
      <c r="L46" s="368">
        <v>0</v>
      </c>
      <c r="M46" s="369">
        <f t="shared" si="5"/>
        <v>0</v>
      </c>
      <c r="N46" s="370">
        <v>14</v>
      </c>
      <c r="O46" s="371">
        <v>64</v>
      </c>
      <c r="P46" s="365" t="s">
        <v>1270</v>
      </c>
    </row>
    <row r="47" spans="1:16" s="365" customFormat="1" ht="13.5" customHeight="1">
      <c r="A47" s="466">
        <v>37</v>
      </c>
      <c r="B47" s="364" t="s">
        <v>311</v>
      </c>
      <c r="C47" s="364" t="s">
        <v>376</v>
      </c>
      <c r="D47" s="365" t="s">
        <v>392</v>
      </c>
      <c r="E47" s="366" t="s">
        <v>393</v>
      </c>
      <c r="F47" s="364" t="s">
        <v>1370</v>
      </c>
      <c r="G47" s="367">
        <v>22</v>
      </c>
      <c r="H47" s="367"/>
      <c r="I47" s="367">
        <f t="shared" si="3"/>
        <v>0</v>
      </c>
      <c r="J47" s="368">
        <v>0</v>
      </c>
      <c r="K47" s="369">
        <f t="shared" si="4"/>
        <v>0</v>
      </c>
      <c r="L47" s="368">
        <v>0</v>
      </c>
      <c r="M47" s="369">
        <f t="shared" si="5"/>
        <v>0</v>
      </c>
      <c r="N47" s="370">
        <v>14</v>
      </c>
      <c r="O47" s="371">
        <v>64</v>
      </c>
      <c r="P47" s="365" t="s">
        <v>1270</v>
      </c>
    </row>
    <row r="48" spans="1:16" s="365" customFormat="1" ht="13.5" customHeight="1">
      <c r="A48" s="466">
        <v>38</v>
      </c>
      <c r="B48" s="364" t="s">
        <v>311</v>
      </c>
      <c r="C48" s="364" t="s">
        <v>376</v>
      </c>
      <c r="D48" s="365" t="s">
        <v>1785</v>
      </c>
      <c r="E48" s="366" t="s">
        <v>1786</v>
      </c>
      <c r="F48" s="364" t="s">
        <v>1370</v>
      </c>
      <c r="G48" s="367">
        <v>22</v>
      </c>
      <c r="H48" s="367"/>
      <c r="I48" s="367">
        <f t="shared" si="3"/>
        <v>0</v>
      </c>
      <c r="J48" s="368">
        <v>0</v>
      </c>
      <c r="K48" s="369">
        <f t="shared" si="4"/>
        <v>0</v>
      </c>
      <c r="L48" s="368">
        <v>0</v>
      </c>
      <c r="M48" s="369">
        <f t="shared" si="5"/>
        <v>0</v>
      </c>
      <c r="N48" s="370">
        <v>14</v>
      </c>
      <c r="O48" s="371">
        <v>64</v>
      </c>
      <c r="P48" s="365" t="s">
        <v>1270</v>
      </c>
    </row>
    <row r="49" spans="1:16" s="365" customFormat="1" ht="13.5" customHeight="1">
      <c r="A49" s="466">
        <v>39</v>
      </c>
      <c r="B49" s="364" t="s">
        <v>311</v>
      </c>
      <c r="C49" s="364" t="s">
        <v>376</v>
      </c>
      <c r="D49" s="365" t="s">
        <v>1787</v>
      </c>
      <c r="E49" s="366" t="s">
        <v>1788</v>
      </c>
      <c r="F49" s="364" t="s">
        <v>1372</v>
      </c>
      <c r="G49" s="367">
        <v>22</v>
      </c>
      <c r="H49" s="367"/>
      <c r="I49" s="367">
        <f t="shared" si="3"/>
        <v>0</v>
      </c>
      <c r="J49" s="368">
        <v>0</v>
      </c>
      <c r="K49" s="369">
        <f t="shared" si="4"/>
        <v>0</v>
      </c>
      <c r="L49" s="368">
        <v>0</v>
      </c>
      <c r="M49" s="369">
        <f t="shared" si="5"/>
        <v>0</v>
      </c>
      <c r="N49" s="370">
        <v>14</v>
      </c>
      <c r="O49" s="371">
        <v>64</v>
      </c>
      <c r="P49" s="365" t="s">
        <v>1270</v>
      </c>
    </row>
    <row r="50" spans="1:16" s="365" customFormat="1" ht="13.5" customHeight="1">
      <c r="A50" s="466">
        <v>40</v>
      </c>
      <c r="B50" s="364" t="s">
        <v>311</v>
      </c>
      <c r="C50" s="364" t="s">
        <v>376</v>
      </c>
      <c r="D50" s="365" t="s">
        <v>1789</v>
      </c>
      <c r="E50" s="366" t="s">
        <v>1790</v>
      </c>
      <c r="F50" s="364" t="s">
        <v>1372</v>
      </c>
      <c r="G50" s="367">
        <v>22</v>
      </c>
      <c r="H50" s="367"/>
      <c r="I50" s="367">
        <f t="shared" si="3"/>
        <v>0</v>
      </c>
      <c r="J50" s="368">
        <v>0</v>
      </c>
      <c r="K50" s="369">
        <f t="shared" si="4"/>
        <v>0</v>
      </c>
      <c r="L50" s="368">
        <v>0</v>
      </c>
      <c r="M50" s="369">
        <f t="shared" si="5"/>
        <v>0</v>
      </c>
      <c r="N50" s="370">
        <v>14</v>
      </c>
      <c r="O50" s="371">
        <v>64</v>
      </c>
      <c r="P50" s="365" t="s">
        <v>1270</v>
      </c>
    </row>
    <row r="51" spans="1:16" s="365" customFormat="1" ht="13.5" customHeight="1">
      <c r="A51" s="466">
        <v>41</v>
      </c>
      <c r="B51" s="364" t="s">
        <v>311</v>
      </c>
      <c r="C51" s="364" t="s">
        <v>376</v>
      </c>
      <c r="D51" s="365" t="s">
        <v>1791</v>
      </c>
      <c r="E51" s="366" t="s">
        <v>1792</v>
      </c>
      <c r="F51" s="364" t="s">
        <v>1372</v>
      </c>
      <c r="G51" s="367">
        <v>22</v>
      </c>
      <c r="H51" s="367"/>
      <c r="I51" s="367">
        <f t="shared" si="3"/>
        <v>0</v>
      </c>
      <c r="J51" s="368">
        <v>0</v>
      </c>
      <c r="K51" s="369">
        <f t="shared" si="4"/>
        <v>0</v>
      </c>
      <c r="L51" s="368">
        <v>0</v>
      </c>
      <c r="M51" s="369">
        <f t="shared" si="5"/>
        <v>0</v>
      </c>
      <c r="N51" s="370">
        <v>14</v>
      </c>
      <c r="O51" s="371">
        <v>64</v>
      </c>
      <c r="P51" s="365" t="s">
        <v>1270</v>
      </c>
    </row>
    <row r="52" spans="1:16" s="365" customFormat="1" ht="13.5" customHeight="1">
      <c r="A52" s="466">
        <v>42</v>
      </c>
      <c r="B52" s="364" t="s">
        <v>311</v>
      </c>
      <c r="C52" s="364" t="s">
        <v>376</v>
      </c>
      <c r="D52" s="365" t="s">
        <v>1793</v>
      </c>
      <c r="E52" s="366" t="s">
        <v>1794</v>
      </c>
      <c r="F52" s="364" t="s">
        <v>1372</v>
      </c>
      <c r="G52" s="367">
        <v>22</v>
      </c>
      <c r="H52" s="367"/>
      <c r="I52" s="367">
        <f t="shared" si="3"/>
        <v>0</v>
      </c>
      <c r="J52" s="368">
        <v>0</v>
      </c>
      <c r="K52" s="369">
        <f t="shared" si="4"/>
        <v>0</v>
      </c>
      <c r="L52" s="368">
        <v>0</v>
      </c>
      <c r="M52" s="369">
        <f t="shared" si="5"/>
        <v>0</v>
      </c>
      <c r="N52" s="370">
        <v>14</v>
      </c>
      <c r="O52" s="371">
        <v>64</v>
      </c>
      <c r="P52" s="365" t="s">
        <v>1270</v>
      </c>
    </row>
    <row r="53" spans="1:16" s="365" customFormat="1" ht="13.5" customHeight="1">
      <c r="A53" s="466">
        <v>43</v>
      </c>
      <c r="B53" s="364" t="s">
        <v>311</v>
      </c>
      <c r="C53" s="364" t="s">
        <v>376</v>
      </c>
      <c r="D53" s="365" t="s">
        <v>1795</v>
      </c>
      <c r="E53" s="366" t="s">
        <v>930</v>
      </c>
      <c r="F53" s="364" t="s">
        <v>1370</v>
      </c>
      <c r="G53" s="367">
        <v>1</v>
      </c>
      <c r="H53" s="367"/>
      <c r="I53" s="367">
        <f t="shared" si="3"/>
        <v>0</v>
      </c>
      <c r="J53" s="368">
        <v>0</v>
      </c>
      <c r="K53" s="369">
        <f t="shared" si="4"/>
        <v>0</v>
      </c>
      <c r="L53" s="368">
        <v>0</v>
      </c>
      <c r="M53" s="369">
        <f t="shared" si="5"/>
        <v>0</v>
      </c>
      <c r="N53" s="370">
        <v>20</v>
      </c>
      <c r="O53" s="371">
        <v>64</v>
      </c>
      <c r="P53" s="365" t="s">
        <v>1270</v>
      </c>
    </row>
    <row r="54" spans="1:15" s="365" customFormat="1" ht="13.5" customHeight="1">
      <c r="A54" s="646">
        <v>44</v>
      </c>
      <c r="B54" s="646"/>
      <c r="C54" s="646"/>
      <c r="D54" s="647"/>
      <c r="E54" s="648" t="s">
        <v>582</v>
      </c>
      <c r="F54" s="646" t="s">
        <v>1345</v>
      </c>
      <c r="G54" s="649">
        <v>6</v>
      </c>
      <c r="H54" s="649">
        <f>0.01*(I7+I36+I39)</f>
        <v>0</v>
      </c>
      <c r="I54" s="649">
        <f>G54*H54</f>
        <v>0</v>
      </c>
      <c r="J54" s="650"/>
      <c r="K54" s="651"/>
      <c r="L54" s="650"/>
      <c r="M54" s="651"/>
      <c r="N54" s="652">
        <v>14</v>
      </c>
      <c r="O54" s="371"/>
    </row>
    <row r="55" spans="5:13" s="375" customFormat="1" ht="12.75" customHeight="1">
      <c r="E55" s="376" t="s">
        <v>1267</v>
      </c>
      <c r="I55" s="377">
        <f>I6+I38+I54</f>
        <v>0</v>
      </c>
      <c r="K55" s="378">
        <f>K6+K38</f>
        <v>2.01086</v>
      </c>
      <c r="M55" s="378">
        <f>M6+M38</f>
        <v>0</v>
      </c>
    </row>
  </sheetData>
  <sheetProtection/>
  <printOptions gridLines="1" horizontalCentered="1"/>
  <pageMargins left="0.7874015748031497" right="0.7874015748031497" top="0.984251968503937" bottom="0.5905511811023623" header="0" footer="0"/>
  <pageSetup fitToHeight="999" horizontalDpi="600" verticalDpi="600" orientation="landscape" paperSize="9" r:id="rId1"/>
  <headerFooter alignWithMargins="0">
    <oddFooter>&amp;LPlyn&amp;C&amp;P/&amp;N&amp;RInvestice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315"/>
  <sheetViews>
    <sheetView zoomScalePageLayoutView="0" workbookViewId="0" topLeftCell="A37">
      <selection activeCell="E61" sqref="E61"/>
    </sheetView>
  </sheetViews>
  <sheetFormatPr defaultColWidth="9.00390625" defaultRowHeight="12.75"/>
  <cols>
    <col min="1" max="1" width="9.125" style="706" customWidth="1"/>
    <col min="2" max="2" width="72.75390625" style="707" customWidth="1"/>
    <col min="3" max="4" width="9.125" style="708" customWidth="1"/>
    <col min="5" max="5" width="17.375" style="709" customWidth="1"/>
    <col min="6" max="6" width="16.25390625" style="709" customWidth="1"/>
    <col min="7" max="7" width="14.75390625" style="679" hidden="1" customWidth="1"/>
    <col min="8" max="8" width="0.12890625" style="679" hidden="1" customWidth="1"/>
    <col min="9" max="16384" width="9.125" style="707" customWidth="1"/>
  </cols>
  <sheetData>
    <row r="1" spans="1:8" s="655" customFormat="1" ht="18">
      <c r="A1" s="653" t="s">
        <v>584</v>
      </c>
      <c r="B1" s="654" t="s">
        <v>1062</v>
      </c>
      <c r="C1" s="914"/>
      <c r="D1" s="914"/>
      <c r="E1" s="914"/>
      <c r="F1" s="914"/>
      <c r="G1" s="914"/>
      <c r="H1" s="914"/>
    </row>
    <row r="2" spans="1:8" s="655" customFormat="1" ht="18">
      <c r="A2" s="653" t="s">
        <v>585</v>
      </c>
      <c r="B2" s="654" t="s">
        <v>586</v>
      </c>
      <c r="C2" s="914"/>
      <c r="D2" s="914"/>
      <c r="E2" s="914"/>
      <c r="F2" s="914"/>
      <c r="G2" s="914"/>
      <c r="H2" s="914"/>
    </row>
    <row r="3" spans="1:8" s="655" customFormat="1" ht="6.75" customHeight="1">
      <c r="A3" s="915"/>
      <c r="B3" s="915"/>
      <c r="C3" s="915"/>
      <c r="D3" s="915"/>
      <c r="E3" s="915"/>
      <c r="F3" s="915"/>
      <c r="G3" s="915"/>
      <c r="H3" s="915"/>
    </row>
    <row r="4" spans="1:8" s="662" customFormat="1" ht="21.75" customHeight="1">
      <c r="A4" s="656" t="s">
        <v>587</v>
      </c>
      <c r="B4" s="657" t="s">
        <v>179</v>
      </c>
      <c r="C4" s="658" t="s">
        <v>295</v>
      </c>
      <c r="D4" s="658" t="s">
        <v>588</v>
      </c>
      <c r="E4" s="659" t="s">
        <v>589</v>
      </c>
      <c r="F4" s="659" t="s">
        <v>590</v>
      </c>
      <c r="G4" s="660" t="s">
        <v>591</v>
      </c>
      <c r="H4" s="661" t="s">
        <v>298</v>
      </c>
    </row>
    <row r="5" spans="1:8" s="662" customFormat="1" ht="5.25" customHeight="1">
      <c r="A5" s="663"/>
      <c r="B5" s="664"/>
      <c r="C5" s="665"/>
      <c r="D5" s="665"/>
      <c r="E5" s="666"/>
      <c r="F5" s="666"/>
      <c r="G5" s="667"/>
      <c r="H5" s="668"/>
    </row>
    <row r="6" spans="1:8" s="670" customFormat="1" ht="32.25" customHeight="1">
      <c r="A6" s="912" t="s">
        <v>592</v>
      </c>
      <c r="B6" s="912"/>
      <c r="C6" s="912"/>
      <c r="D6" s="912"/>
      <c r="E6" s="912"/>
      <c r="F6" s="912"/>
      <c r="G6" s="912"/>
      <c r="H6" s="912"/>
    </row>
    <row r="7" spans="1:6" s="670" customFormat="1" ht="5.25" customHeight="1">
      <c r="A7" s="671"/>
      <c r="B7" s="671"/>
      <c r="C7" s="672"/>
      <c r="D7" s="672"/>
      <c r="E7" s="673"/>
      <c r="F7" s="673"/>
    </row>
    <row r="8" spans="1:10" s="670" customFormat="1" ht="75.75">
      <c r="A8" s="674" t="s">
        <v>185</v>
      </c>
      <c r="B8" s="675" t="s">
        <v>1882</v>
      </c>
      <c r="C8" s="676" t="s">
        <v>1277</v>
      </c>
      <c r="D8" s="676" t="s">
        <v>1268</v>
      </c>
      <c r="E8" s="677"/>
      <c r="F8" s="677">
        <f>E8*D8</f>
        <v>0</v>
      </c>
      <c r="J8" s="678"/>
    </row>
    <row r="9" spans="1:10" s="670" customFormat="1" ht="14.25">
      <c r="A9" s="674"/>
      <c r="B9" s="670" t="s">
        <v>593</v>
      </c>
      <c r="C9" s="676"/>
      <c r="D9" s="676"/>
      <c r="E9" s="677"/>
      <c r="F9" s="677"/>
      <c r="G9" s="679"/>
      <c r="H9" s="679"/>
      <c r="J9" s="678"/>
    </row>
    <row r="10" spans="1:10" s="670" customFormat="1" ht="14.25">
      <c r="A10" s="674"/>
      <c r="B10" s="670" t="s">
        <v>594</v>
      </c>
      <c r="C10" s="676"/>
      <c r="D10" s="676"/>
      <c r="E10" s="677"/>
      <c r="F10" s="677"/>
      <c r="G10" s="679"/>
      <c r="H10" s="679"/>
      <c r="J10" s="678"/>
    </row>
    <row r="11" spans="1:10" s="670" customFormat="1" ht="14.25">
      <c r="A11" s="674"/>
      <c r="C11" s="676"/>
      <c r="D11" s="676"/>
      <c r="E11" s="677"/>
      <c r="F11" s="677"/>
      <c r="G11" s="679"/>
      <c r="H11" s="679"/>
      <c r="J11" s="678"/>
    </row>
    <row r="12" spans="1:10" s="670" customFormat="1" ht="28.5">
      <c r="A12" s="674" t="s">
        <v>191</v>
      </c>
      <c r="B12" s="675" t="s">
        <v>595</v>
      </c>
      <c r="C12" s="676" t="s">
        <v>1277</v>
      </c>
      <c r="D12" s="680" t="s">
        <v>1268</v>
      </c>
      <c r="E12" s="681"/>
      <c r="F12" s="677">
        <f>E12*D12</f>
        <v>0</v>
      </c>
      <c r="G12" s="679"/>
      <c r="H12" s="679"/>
      <c r="J12" s="678"/>
    </row>
    <row r="13" spans="1:10" s="670" customFormat="1" ht="14.25">
      <c r="A13" s="674"/>
      <c r="B13" s="675" t="s">
        <v>1883</v>
      </c>
      <c r="C13" s="676"/>
      <c r="D13" s="680"/>
      <c r="E13" s="681"/>
      <c r="F13" s="681"/>
      <c r="G13" s="679"/>
      <c r="H13" s="679"/>
      <c r="J13" s="678"/>
    </row>
    <row r="14" spans="1:10" s="670" customFormat="1" ht="14.25">
      <c r="A14" s="674"/>
      <c r="B14" s="675" t="s">
        <v>596</v>
      </c>
      <c r="C14" s="676"/>
      <c r="D14" s="680"/>
      <c r="E14" s="681"/>
      <c r="F14" s="681"/>
      <c r="G14" s="679"/>
      <c r="H14" s="679"/>
      <c r="J14" s="678"/>
    </row>
    <row r="15" spans="1:8" s="670" customFormat="1" ht="14.25">
      <c r="A15" s="674"/>
      <c r="C15" s="676"/>
      <c r="D15" s="676"/>
      <c r="E15" s="677"/>
      <c r="F15" s="677"/>
      <c r="G15" s="679"/>
      <c r="H15" s="679"/>
    </row>
    <row r="16" spans="1:8" s="670" customFormat="1" ht="30.75">
      <c r="A16" s="674" t="s">
        <v>597</v>
      </c>
      <c r="B16" s="675" t="s">
        <v>598</v>
      </c>
      <c r="C16" s="676" t="s">
        <v>1277</v>
      </c>
      <c r="D16" s="680" t="s">
        <v>1278</v>
      </c>
      <c r="E16" s="681"/>
      <c r="F16" s="677">
        <f>E16*D16</f>
        <v>0</v>
      </c>
      <c r="G16" s="679"/>
      <c r="H16" s="679"/>
    </row>
    <row r="17" spans="1:8" s="670" customFormat="1" ht="14.25">
      <c r="A17" s="674"/>
      <c r="B17" s="675" t="s">
        <v>599</v>
      </c>
      <c r="C17" s="676"/>
      <c r="D17" s="680"/>
      <c r="E17" s="681"/>
      <c r="F17" s="677"/>
      <c r="G17" s="679"/>
      <c r="H17" s="679"/>
    </row>
    <row r="18" spans="1:8" s="670" customFormat="1" ht="14.25">
      <c r="A18" s="674"/>
      <c r="B18" s="675" t="s">
        <v>594</v>
      </c>
      <c r="C18" s="676"/>
      <c r="D18" s="680"/>
      <c r="E18" s="681"/>
      <c r="F18" s="677"/>
      <c r="G18" s="679"/>
      <c r="H18" s="679"/>
    </row>
    <row r="19" spans="1:8" s="670" customFormat="1" ht="14.25">
      <c r="A19" s="674"/>
      <c r="B19" s="675"/>
      <c r="C19" s="676"/>
      <c r="D19" s="680"/>
      <c r="E19" s="681"/>
      <c r="F19" s="677"/>
      <c r="G19" s="679"/>
      <c r="H19" s="679"/>
    </row>
    <row r="20" spans="1:8" s="670" customFormat="1" ht="30.75">
      <c r="A20" s="674" t="s">
        <v>600</v>
      </c>
      <c r="B20" s="675" t="s">
        <v>601</v>
      </c>
      <c r="C20" s="676" t="s">
        <v>1277</v>
      </c>
      <c r="D20" s="680" t="s">
        <v>1279</v>
      </c>
      <c r="E20" s="681"/>
      <c r="F20" s="677">
        <f>E20*D20</f>
        <v>0</v>
      </c>
      <c r="G20" s="679"/>
      <c r="H20" s="679"/>
    </row>
    <row r="21" spans="1:8" s="670" customFormat="1" ht="14.25">
      <c r="A21" s="674"/>
      <c r="B21" s="675" t="s">
        <v>602</v>
      </c>
      <c r="C21" s="676"/>
      <c r="D21" s="680"/>
      <c r="E21" s="681"/>
      <c r="F21" s="681"/>
      <c r="G21" s="679"/>
      <c r="H21" s="679"/>
    </row>
    <row r="22" spans="1:8" s="670" customFormat="1" ht="14.25">
      <c r="A22" s="674"/>
      <c r="B22" s="675" t="s">
        <v>594</v>
      </c>
      <c r="C22" s="676"/>
      <c r="D22" s="680"/>
      <c r="E22" s="681"/>
      <c r="F22" s="681"/>
      <c r="G22" s="679"/>
      <c r="H22" s="679"/>
    </row>
    <row r="23" spans="1:8" s="670" customFormat="1" ht="14.25">
      <c r="A23" s="674"/>
      <c r="B23" s="675"/>
      <c r="C23" s="676"/>
      <c r="D23" s="680"/>
      <c r="E23" s="681"/>
      <c r="F23" s="681"/>
      <c r="G23" s="679"/>
      <c r="H23" s="679"/>
    </row>
    <row r="24" spans="1:8" s="670" customFormat="1" ht="28.5">
      <c r="A24" s="674" t="s">
        <v>603</v>
      </c>
      <c r="B24" s="675" t="s">
        <v>604</v>
      </c>
      <c r="C24" s="676" t="s">
        <v>1277</v>
      </c>
      <c r="D24" s="680" t="s">
        <v>1270</v>
      </c>
      <c r="E24" s="681"/>
      <c r="F24" s="677">
        <f>E24*D24</f>
        <v>0</v>
      </c>
      <c r="G24" s="679"/>
      <c r="H24" s="679"/>
    </row>
    <row r="25" spans="1:8" s="670" customFormat="1" ht="14.25">
      <c r="A25" s="674"/>
      <c r="B25" s="675" t="s">
        <v>605</v>
      </c>
      <c r="C25" s="676"/>
      <c r="D25" s="680"/>
      <c r="E25" s="681"/>
      <c r="F25" s="681"/>
      <c r="G25" s="679"/>
      <c r="H25" s="679"/>
    </row>
    <row r="26" spans="1:8" s="670" customFormat="1" ht="14.25">
      <c r="A26" s="674"/>
      <c r="B26" s="675" t="s">
        <v>594</v>
      </c>
      <c r="C26" s="676"/>
      <c r="D26" s="680"/>
      <c r="E26" s="681"/>
      <c r="F26" s="681"/>
      <c r="G26" s="679"/>
      <c r="H26" s="679"/>
    </row>
    <row r="27" spans="1:8" s="670" customFormat="1" ht="14.25">
      <c r="A27" s="674"/>
      <c r="B27" s="675"/>
      <c r="C27" s="676"/>
      <c r="D27" s="680"/>
      <c r="E27" s="681"/>
      <c r="F27" s="681"/>
      <c r="G27" s="679"/>
      <c r="H27" s="679"/>
    </row>
    <row r="28" spans="1:8" s="670" customFormat="1" ht="14.25">
      <c r="A28" s="674" t="s">
        <v>1222</v>
      </c>
      <c r="B28" s="675" t="s">
        <v>606</v>
      </c>
      <c r="C28" s="676" t="s">
        <v>1277</v>
      </c>
      <c r="D28" s="680" t="s">
        <v>1268</v>
      </c>
      <c r="E28" s="681"/>
      <c r="F28" s="677">
        <f>E28*D28</f>
        <v>0</v>
      </c>
      <c r="G28" s="679"/>
      <c r="H28" s="679"/>
    </row>
    <row r="29" spans="1:8" s="670" customFormat="1" ht="14.25">
      <c r="A29" s="674"/>
      <c r="B29" s="675" t="s">
        <v>1884</v>
      </c>
      <c r="C29" s="676"/>
      <c r="D29" s="680"/>
      <c r="E29" s="681"/>
      <c r="F29" s="681"/>
      <c r="G29" s="679"/>
      <c r="H29" s="679"/>
    </row>
    <row r="30" spans="1:8" s="670" customFormat="1" ht="14.25">
      <c r="A30" s="674"/>
      <c r="B30" s="675" t="s">
        <v>594</v>
      </c>
      <c r="C30" s="676"/>
      <c r="D30" s="680"/>
      <c r="E30" s="681"/>
      <c r="F30" s="681"/>
      <c r="G30" s="679"/>
      <c r="H30" s="679"/>
    </row>
    <row r="31" spans="1:8" s="670" customFormat="1" ht="14.25">
      <c r="A31" s="674"/>
      <c r="B31" s="675"/>
      <c r="C31" s="676"/>
      <c r="D31" s="680"/>
      <c r="E31" s="681"/>
      <c r="F31" s="681"/>
      <c r="G31" s="679"/>
      <c r="H31" s="679"/>
    </row>
    <row r="32" spans="1:8" s="670" customFormat="1" ht="28.5">
      <c r="A32" s="674" t="s">
        <v>205</v>
      </c>
      <c r="B32" s="675" t="s">
        <v>607</v>
      </c>
      <c r="C32" s="676"/>
      <c r="D32" s="680"/>
      <c r="E32" s="681"/>
      <c r="F32" s="681"/>
      <c r="G32" s="679"/>
      <c r="H32" s="679"/>
    </row>
    <row r="33" spans="1:8" s="670" customFormat="1" ht="14.25">
      <c r="A33" s="674" t="s">
        <v>608</v>
      </c>
      <c r="B33" s="675" t="s">
        <v>609</v>
      </c>
      <c r="C33" s="676" t="s">
        <v>1371</v>
      </c>
      <c r="D33" s="680" t="s">
        <v>1279</v>
      </c>
      <c r="E33" s="681"/>
      <c r="F33" s="677">
        <f>E33*D33</f>
        <v>0</v>
      </c>
      <c r="G33" s="679"/>
      <c r="H33" s="679"/>
    </row>
    <row r="34" spans="1:8" s="670" customFormat="1" ht="14.25">
      <c r="A34" s="674" t="s">
        <v>610</v>
      </c>
      <c r="B34" s="675" t="s">
        <v>611</v>
      </c>
      <c r="C34" s="676" t="s">
        <v>1371</v>
      </c>
      <c r="D34" s="680" t="s">
        <v>1298</v>
      </c>
      <c r="E34" s="681"/>
      <c r="F34" s="677">
        <f>E34*D34</f>
        <v>0</v>
      </c>
      <c r="G34" s="679"/>
      <c r="H34" s="679"/>
    </row>
    <row r="35" spans="1:8" s="670" customFormat="1" ht="14.25">
      <c r="A35" s="674" t="s">
        <v>612</v>
      </c>
      <c r="B35" s="675" t="s">
        <v>613</v>
      </c>
      <c r="C35" s="676" t="s">
        <v>1371</v>
      </c>
      <c r="D35" s="680" t="s">
        <v>1293</v>
      </c>
      <c r="E35" s="681"/>
      <c r="F35" s="677">
        <f>E35*D35</f>
        <v>0</v>
      </c>
      <c r="G35" s="679"/>
      <c r="H35" s="679"/>
    </row>
    <row r="36" spans="1:8" s="670" customFormat="1" ht="14.25">
      <c r="A36" s="674"/>
      <c r="B36" s="675"/>
      <c r="C36" s="676"/>
      <c r="D36" s="680"/>
      <c r="E36" s="681"/>
      <c r="F36" s="677"/>
      <c r="G36" s="679"/>
      <c r="H36" s="679"/>
    </row>
    <row r="37" spans="1:8" s="670" customFormat="1" ht="14.25">
      <c r="A37" s="674" t="s">
        <v>209</v>
      </c>
      <c r="B37" s="675" t="s">
        <v>614</v>
      </c>
      <c r="C37" s="676"/>
      <c r="D37" s="680"/>
      <c r="E37" s="681"/>
      <c r="F37" s="677"/>
      <c r="G37" s="679"/>
      <c r="H37" s="679"/>
    </row>
    <row r="38" spans="1:8" s="670" customFormat="1" ht="14.25">
      <c r="A38" s="674" t="s">
        <v>615</v>
      </c>
      <c r="B38" s="675" t="s">
        <v>616</v>
      </c>
      <c r="C38" s="676" t="s">
        <v>1371</v>
      </c>
      <c r="D38" s="680" t="s">
        <v>1885</v>
      </c>
      <c r="E38" s="681"/>
      <c r="F38" s="677">
        <f>E38*D38</f>
        <v>0</v>
      </c>
      <c r="G38" s="679"/>
      <c r="H38" s="679"/>
    </row>
    <row r="39" spans="1:8" s="670" customFormat="1" ht="14.25">
      <c r="A39" s="674" t="s">
        <v>617</v>
      </c>
      <c r="B39" s="675" t="s">
        <v>618</v>
      </c>
      <c r="C39" s="676" t="s">
        <v>1371</v>
      </c>
      <c r="D39" s="680" t="s">
        <v>1279</v>
      </c>
      <c r="E39" s="681"/>
      <c r="F39" s="677">
        <f>E39*D39</f>
        <v>0</v>
      </c>
      <c r="G39" s="679"/>
      <c r="H39" s="679"/>
    </row>
    <row r="40" spans="1:8" s="670" customFormat="1" ht="15" thickBot="1">
      <c r="A40" s="682" t="s">
        <v>619</v>
      </c>
      <c r="B40" s="683" t="s">
        <v>620</v>
      </c>
      <c r="C40" s="684" t="s">
        <v>1371</v>
      </c>
      <c r="D40" s="684" t="s">
        <v>1279</v>
      </c>
      <c r="E40" s="685"/>
      <c r="F40" s="685">
        <f>E40*D40</f>
        <v>0</v>
      </c>
      <c r="G40" s="679"/>
      <c r="H40" s="679"/>
    </row>
    <row r="41" spans="1:8" s="670" customFormat="1" ht="15.75" thickTop="1">
      <c r="A41" s="910" t="s">
        <v>621</v>
      </c>
      <c r="B41" s="910"/>
      <c r="C41" s="911"/>
      <c r="D41" s="911"/>
      <c r="E41" s="911"/>
      <c r="F41" s="686">
        <f>SUM(F8:F40)</f>
        <v>0</v>
      </c>
      <c r="G41" s="679"/>
      <c r="H41" s="679"/>
    </row>
    <row r="42" spans="1:8" s="670" customFormat="1" ht="14.25">
      <c r="A42" s="674"/>
      <c r="B42" s="675"/>
      <c r="C42" s="676"/>
      <c r="D42" s="680"/>
      <c r="E42" s="681"/>
      <c r="F42" s="677"/>
      <c r="G42" s="679"/>
      <c r="H42" s="679"/>
    </row>
    <row r="43" spans="1:8" s="670" customFormat="1" ht="32.25" customHeight="1">
      <c r="A43" s="912" t="s">
        <v>622</v>
      </c>
      <c r="B43" s="912"/>
      <c r="C43" s="912"/>
      <c r="D43" s="912"/>
      <c r="E43" s="912"/>
      <c r="F43" s="912"/>
      <c r="G43" s="912"/>
      <c r="H43" s="912"/>
    </row>
    <row r="44" spans="1:8" s="670" customFormat="1" ht="6" customHeight="1">
      <c r="A44" s="674"/>
      <c r="B44" s="675"/>
      <c r="C44" s="676"/>
      <c r="D44" s="680"/>
      <c r="E44" s="681"/>
      <c r="F44" s="677"/>
      <c r="G44" s="679"/>
      <c r="H44" s="679"/>
    </row>
    <row r="45" spans="1:10" s="670" customFormat="1" ht="73.5">
      <c r="A45" s="674" t="s">
        <v>217</v>
      </c>
      <c r="B45" s="675" t="s">
        <v>623</v>
      </c>
      <c r="C45" s="676" t="s">
        <v>1277</v>
      </c>
      <c r="D45" s="676" t="s">
        <v>1268</v>
      </c>
      <c r="E45" s="677"/>
      <c r="F45" s="677">
        <f>E45*D45</f>
        <v>0</v>
      </c>
      <c r="J45" s="678"/>
    </row>
    <row r="46" spans="1:8" s="670" customFormat="1" ht="14.25">
      <c r="A46" s="674"/>
      <c r="B46" s="675" t="s">
        <v>624</v>
      </c>
      <c r="C46" s="676"/>
      <c r="D46" s="680"/>
      <c r="E46" s="681"/>
      <c r="F46" s="677"/>
      <c r="G46" s="679"/>
      <c r="H46" s="679"/>
    </row>
    <row r="47" spans="1:8" s="670" customFormat="1" ht="14.25">
      <c r="A47" s="674"/>
      <c r="B47" s="675" t="s">
        <v>594</v>
      </c>
      <c r="C47" s="676"/>
      <c r="D47" s="680"/>
      <c r="E47" s="681"/>
      <c r="F47" s="677"/>
      <c r="G47" s="679"/>
      <c r="H47" s="679"/>
    </row>
    <row r="48" spans="1:8" s="670" customFormat="1" ht="14.25">
      <c r="A48" s="674"/>
      <c r="B48" s="675"/>
      <c r="C48" s="676"/>
      <c r="D48" s="680"/>
      <c r="E48" s="681"/>
      <c r="F48" s="677"/>
      <c r="G48" s="679"/>
      <c r="H48" s="679"/>
    </row>
    <row r="49" spans="1:8" s="670" customFormat="1" ht="28.5">
      <c r="A49" s="674" t="s">
        <v>625</v>
      </c>
      <c r="B49" s="675" t="s">
        <v>595</v>
      </c>
      <c r="C49" s="676" t="s">
        <v>1277</v>
      </c>
      <c r="D49" s="680" t="s">
        <v>1268</v>
      </c>
      <c r="E49" s="681"/>
      <c r="F49" s="677">
        <f>E49*D49</f>
        <v>0</v>
      </c>
      <c r="G49" s="679"/>
      <c r="H49" s="679"/>
    </row>
    <row r="50" spans="1:8" s="670" customFormat="1" ht="14.25">
      <c r="A50" s="674"/>
      <c r="B50" s="675" t="s">
        <v>626</v>
      </c>
      <c r="C50" s="676"/>
      <c r="D50" s="680"/>
      <c r="E50" s="681"/>
      <c r="F50" s="681"/>
      <c r="G50" s="679"/>
      <c r="H50" s="679"/>
    </row>
    <row r="51" spans="1:8" s="670" customFormat="1" ht="14.25">
      <c r="A51" s="674"/>
      <c r="B51" s="675" t="s">
        <v>627</v>
      </c>
      <c r="C51" s="676"/>
      <c r="D51" s="680"/>
      <c r="E51" s="681"/>
      <c r="F51" s="681"/>
      <c r="G51" s="679"/>
      <c r="H51" s="679"/>
    </row>
    <row r="52" spans="1:8" s="670" customFormat="1" ht="14.25">
      <c r="A52" s="674"/>
      <c r="B52" s="675"/>
      <c r="C52" s="676"/>
      <c r="D52" s="680"/>
      <c r="E52" s="681"/>
      <c r="F52" s="677"/>
      <c r="G52" s="679"/>
      <c r="H52" s="679"/>
    </row>
    <row r="53" spans="1:8" s="670" customFormat="1" ht="28.5">
      <c r="A53" s="674" t="s">
        <v>628</v>
      </c>
      <c r="B53" s="675" t="s">
        <v>604</v>
      </c>
      <c r="C53" s="676" t="s">
        <v>1277</v>
      </c>
      <c r="D53" s="680" t="s">
        <v>1268</v>
      </c>
      <c r="E53" s="681"/>
      <c r="F53" s="677">
        <f>E53*D53</f>
        <v>0</v>
      </c>
      <c r="G53" s="679"/>
      <c r="H53" s="679"/>
    </row>
    <row r="54" spans="1:8" s="670" customFormat="1" ht="14.25">
      <c r="A54" s="674"/>
      <c r="B54" s="675" t="s">
        <v>629</v>
      </c>
      <c r="C54" s="676"/>
      <c r="D54" s="680"/>
      <c r="E54" s="681"/>
      <c r="F54" s="681"/>
      <c r="G54" s="679"/>
      <c r="H54" s="679"/>
    </row>
    <row r="55" spans="1:8" s="670" customFormat="1" ht="14.25">
      <c r="A55" s="674"/>
      <c r="B55" s="675" t="s">
        <v>594</v>
      </c>
      <c r="C55" s="676"/>
      <c r="D55" s="680"/>
      <c r="E55" s="681"/>
      <c r="F55" s="677"/>
      <c r="G55" s="679"/>
      <c r="H55" s="679"/>
    </row>
    <row r="56" spans="1:8" s="670" customFormat="1" ht="14.25">
      <c r="A56" s="674"/>
      <c r="B56" s="675"/>
      <c r="C56" s="676"/>
      <c r="D56" s="680"/>
      <c r="E56" s="681"/>
      <c r="F56" s="677"/>
      <c r="G56" s="679"/>
      <c r="H56" s="679"/>
    </row>
    <row r="57" spans="1:8" s="670" customFormat="1" ht="29.25" thickBot="1">
      <c r="A57" s="682" t="s">
        <v>630</v>
      </c>
      <c r="B57" s="683" t="s">
        <v>631</v>
      </c>
      <c r="C57" s="684" t="s">
        <v>1371</v>
      </c>
      <c r="D57" s="684" t="s">
        <v>1280</v>
      </c>
      <c r="E57" s="685"/>
      <c r="F57" s="685">
        <f>E57*D57</f>
        <v>0</v>
      </c>
      <c r="G57" s="679"/>
      <c r="H57" s="679"/>
    </row>
    <row r="58" spans="1:8" s="670" customFormat="1" ht="15.75" thickTop="1">
      <c r="A58" s="910" t="s">
        <v>632</v>
      </c>
      <c r="B58" s="910"/>
      <c r="C58" s="911"/>
      <c r="D58" s="911"/>
      <c r="E58" s="911"/>
      <c r="F58" s="686">
        <f>SUM(F44:F57)</f>
        <v>0</v>
      </c>
      <c r="G58" s="679"/>
      <c r="H58" s="679"/>
    </row>
    <row r="59" spans="1:8" s="670" customFormat="1" ht="31.5" customHeight="1">
      <c r="A59" s="912" t="s">
        <v>633</v>
      </c>
      <c r="B59" s="912"/>
      <c r="C59" s="912"/>
      <c r="D59" s="912"/>
      <c r="E59" s="912"/>
      <c r="F59" s="912"/>
      <c r="G59" s="912"/>
      <c r="H59" s="912"/>
    </row>
    <row r="60" spans="1:8" s="670" customFormat="1" ht="15.75">
      <c r="A60" s="670" t="s">
        <v>226</v>
      </c>
      <c r="B60" s="670" t="s">
        <v>40</v>
      </c>
      <c r="C60" s="670" t="s">
        <v>634</v>
      </c>
      <c r="D60" s="680">
        <v>1</v>
      </c>
      <c r="E60" s="681"/>
      <c r="F60" s="681">
        <f>D60*E60</f>
        <v>0</v>
      </c>
      <c r="G60" s="669"/>
      <c r="H60" s="669"/>
    </row>
    <row r="61" spans="1:8" s="670" customFormat="1" ht="15.75">
      <c r="A61" s="670" t="s">
        <v>228</v>
      </c>
      <c r="B61" s="670" t="s">
        <v>266</v>
      </c>
      <c r="C61" s="670" t="s">
        <v>634</v>
      </c>
      <c r="D61" s="680">
        <v>1</v>
      </c>
      <c r="E61" s="681"/>
      <c r="F61" s="681">
        <f aca="true" t="shared" si="0" ref="F61:F69">D61*E61</f>
        <v>0</v>
      </c>
      <c r="G61" s="669"/>
      <c r="H61" s="669"/>
    </row>
    <row r="62" spans="1:8" s="670" customFormat="1" ht="15.75">
      <c r="A62" s="670" t="s">
        <v>230</v>
      </c>
      <c r="B62" s="670" t="s">
        <v>269</v>
      </c>
      <c r="C62" s="670" t="s">
        <v>634</v>
      </c>
      <c r="D62" s="680">
        <v>1</v>
      </c>
      <c r="E62" s="681"/>
      <c r="F62" s="681">
        <f t="shared" si="0"/>
        <v>0</v>
      </c>
      <c r="G62" s="669"/>
      <c r="H62" s="669"/>
    </row>
    <row r="63" spans="1:8" s="670" customFormat="1" ht="15.75">
      <c r="A63" s="670" t="s">
        <v>232</v>
      </c>
      <c r="B63" s="687" t="s">
        <v>1233</v>
      </c>
      <c r="C63" s="670" t="s">
        <v>634</v>
      </c>
      <c r="D63" s="688">
        <v>1</v>
      </c>
      <c r="E63" s="681"/>
      <c r="F63" s="681">
        <f t="shared" si="0"/>
        <v>0</v>
      </c>
      <c r="G63" s="669"/>
      <c r="H63" s="669"/>
    </row>
    <row r="64" spans="1:8" s="670" customFormat="1" ht="15.75">
      <c r="A64" s="670" t="s">
        <v>234</v>
      </c>
      <c r="B64" s="687" t="s">
        <v>635</v>
      </c>
      <c r="C64" s="670" t="s">
        <v>634</v>
      </c>
      <c r="D64" s="688">
        <v>1</v>
      </c>
      <c r="E64" s="681"/>
      <c r="F64" s="681">
        <f t="shared" si="0"/>
        <v>0</v>
      </c>
      <c r="G64" s="669"/>
      <c r="H64" s="669"/>
    </row>
    <row r="65" spans="1:8" s="670" customFormat="1" ht="15.75">
      <c r="A65" s="670" t="s">
        <v>236</v>
      </c>
      <c r="B65" s="687" t="s">
        <v>278</v>
      </c>
      <c r="C65" s="670" t="s">
        <v>634</v>
      </c>
      <c r="D65" s="688">
        <v>1</v>
      </c>
      <c r="E65" s="681"/>
      <c r="F65" s="681">
        <f t="shared" si="0"/>
        <v>0</v>
      </c>
      <c r="G65" s="669"/>
      <c r="H65" s="669"/>
    </row>
    <row r="66" spans="1:8" s="670" customFormat="1" ht="15.75">
      <c r="A66" s="670" t="s">
        <v>238</v>
      </c>
      <c r="B66" s="687" t="s">
        <v>286</v>
      </c>
      <c r="C66" s="670" t="s">
        <v>634</v>
      </c>
      <c r="D66" s="688">
        <v>1</v>
      </c>
      <c r="E66" s="681"/>
      <c r="F66" s="681">
        <f t="shared" si="0"/>
        <v>0</v>
      </c>
      <c r="G66" s="669"/>
      <c r="H66" s="669"/>
    </row>
    <row r="67" spans="1:8" s="670" customFormat="1" ht="15.75">
      <c r="A67" s="670" t="s">
        <v>240</v>
      </c>
      <c r="B67" s="687" t="s">
        <v>636</v>
      </c>
      <c r="C67" s="670" t="s">
        <v>634</v>
      </c>
      <c r="D67" s="688">
        <v>1</v>
      </c>
      <c r="E67" s="681"/>
      <c r="F67" s="681">
        <f t="shared" si="0"/>
        <v>0</v>
      </c>
      <c r="G67" s="669"/>
      <c r="H67" s="669"/>
    </row>
    <row r="68" spans="1:8" s="670" customFormat="1" ht="15.75">
      <c r="A68" s="670" t="s">
        <v>242</v>
      </c>
      <c r="B68" s="687" t="s">
        <v>637</v>
      </c>
      <c r="C68" s="689" t="s">
        <v>634</v>
      </c>
      <c r="D68" s="688">
        <v>1</v>
      </c>
      <c r="E68" s="681"/>
      <c r="F68" s="681">
        <f t="shared" si="0"/>
        <v>0</v>
      </c>
      <c r="G68" s="669"/>
      <c r="H68" s="669"/>
    </row>
    <row r="69" spans="1:8" s="670" customFormat="1" ht="15.75" customHeight="1">
      <c r="A69" s="670" t="s">
        <v>244</v>
      </c>
      <c r="B69" s="687" t="s">
        <v>582</v>
      </c>
      <c r="C69" s="689" t="s">
        <v>1345</v>
      </c>
      <c r="D69" s="688">
        <v>6</v>
      </c>
      <c r="E69" s="681">
        <f>0.01*(F41+F58)</f>
        <v>0</v>
      </c>
      <c r="F69" s="681">
        <f t="shared" si="0"/>
        <v>0</v>
      </c>
      <c r="G69" s="669"/>
      <c r="H69" s="669"/>
    </row>
    <row r="70" spans="1:8" s="670" customFormat="1" ht="15.75">
      <c r="A70" s="913" t="s">
        <v>638</v>
      </c>
      <c r="B70" s="913"/>
      <c r="C70" s="911"/>
      <c r="D70" s="911"/>
      <c r="E70" s="911"/>
      <c r="F70" s="686">
        <f>SUM(F60:F69)</f>
        <v>0</v>
      </c>
      <c r="G70" s="669"/>
      <c r="H70" s="669"/>
    </row>
    <row r="71" spans="2:8" s="670" customFormat="1" ht="15.75">
      <c r="B71" s="687"/>
      <c r="D71" s="688"/>
      <c r="E71" s="681"/>
      <c r="F71" s="681"/>
      <c r="G71" s="669"/>
      <c r="H71" s="669"/>
    </row>
    <row r="72" spans="2:8" s="670" customFormat="1" ht="15.75">
      <c r="B72" s="687"/>
      <c r="D72" s="688"/>
      <c r="E72" s="743" t="s">
        <v>639</v>
      </c>
      <c r="F72" s="742">
        <f>F41+F58+F70</f>
        <v>0</v>
      </c>
      <c r="G72" s="669"/>
      <c r="H72" s="669"/>
    </row>
    <row r="73" spans="2:8" s="670" customFormat="1" ht="15.75">
      <c r="B73" s="687"/>
      <c r="D73" s="688"/>
      <c r="E73" s="681"/>
      <c r="F73" s="681"/>
      <c r="G73" s="669"/>
      <c r="H73" s="669"/>
    </row>
    <row r="74" spans="2:8" s="670" customFormat="1" ht="15.75">
      <c r="B74" s="687"/>
      <c r="D74" s="688"/>
      <c r="E74" s="681"/>
      <c r="F74" s="681"/>
      <c r="G74" s="669"/>
      <c r="H74" s="669"/>
    </row>
    <row r="75" spans="2:8" s="670" customFormat="1" ht="15.75">
      <c r="B75" s="687"/>
      <c r="D75" s="688"/>
      <c r="E75" s="681"/>
      <c r="F75" s="681"/>
      <c r="G75" s="669"/>
      <c r="H75" s="669"/>
    </row>
    <row r="76" spans="2:8" s="670" customFormat="1" ht="15.75">
      <c r="B76" s="681"/>
      <c r="D76" s="688"/>
      <c r="E76" s="681"/>
      <c r="F76" s="681"/>
      <c r="G76" s="669"/>
      <c r="H76" s="669"/>
    </row>
    <row r="77" spans="5:8" s="670" customFormat="1" ht="15.75">
      <c r="E77" s="681"/>
      <c r="G77" s="669"/>
      <c r="H77" s="669"/>
    </row>
    <row r="78" spans="5:8" s="670" customFormat="1" ht="15.75">
      <c r="E78" s="681"/>
      <c r="G78" s="669"/>
      <c r="H78" s="669"/>
    </row>
    <row r="79" spans="5:8" s="670" customFormat="1" ht="14.25">
      <c r="E79" s="681"/>
      <c r="G79" s="679"/>
      <c r="H79" s="679"/>
    </row>
    <row r="80" spans="1:8" s="670" customFormat="1" ht="15.75" customHeight="1">
      <c r="A80" s="674"/>
      <c r="B80" s="675"/>
      <c r="C80" s="676"/>
      <c r="D80" s="680"/>
      <c r="E80" s="681"/>
      <c r="F80" s="681"/>
      <c r="G80" s="679"/>
      <c r="H80" s="679"/>
    </row>
    <row r="81" spans="1:8" s="670" customFormat="1" ht="14.25">
      <c r="A81" s="697"/>
      <c r="B81" s="694"/>
      <c r="C81" s="698"/>
      <c r="D81" s="698"/>
      <c r="E81" s="699"/>
      <c r="F81" s="699"/>
      <c r="G81" s="691"/>
      <c r="H81" s="691"/>
    </row>
    <row r="82" spans="1:8" s="670" customFormat="1" ht="14.25">
      <c r="A82" s="674"/>
      <c r="B82" s="675"/>
      <c r="C82" s="676"/>
      <c r="D82" s="676"/>
      <c r="E82" s="690"/>
      <c r="F82" s="690"/>
      <c r="G82" s="691"/>
      <c r="H82" s="691"/>
    </row>
    <row r="83" spans="1:8" s="670" customFormat="1" ht="14.25">
      <c r="A83" s="674"/>
      <c r="B83" s="675"/>
      <c r="C83" s="676"/>
      <c r="D83" s="676"/>
      <c r="E83" s="690"/>
      <c r="F83" s="677"/>
      <c r="G83" s="691"/>
      <c r="H83" s="691"/>
    </row>
    <row r="84" spans="1:8" s="670" customFormat="1" ht="14.25">
      <c r="A84" s="674"/>
      <c r="B84" s="675"/>
      <c r="C84" s="676"/>
      <c r="D84" s="676"/>
      <c r="E84" s="690"/>
      <c r="F84" s="690"/>
      <c r="G84" s="691"/>
      <c r="H84" s="691"/>
    </row>
    <row r="85" spans="1:8" s="670" customFormat="1" ht="14.25">
      <c r="A85" s="674"/>
      <c r="B85" s="692"/>
      <c r="C85" s="676"/>
      <c r="D85" s="676"/>
      <c r="E85" s="690"/>
      <c r="F85" s="690"/>
      <c r="G85" s="691"/>
      <c r="H85" s="691"/>
    </row>
    <row r="86" spans="1:8" s="670" customFormat="1" ht="14.25">
      <c r="A86" s="674"/>
      <c r="B86" s="675"/>
      <c r="C86" s="676"/>
      <c r="D86" s="676"/>
      <c r="E86" s="690"/>
      <c r="F86" s="690"/>
      <c r="G86" s="691"/>
      <c r="H86" s="691"/>
    </row>
    <row r="87" spans="1:8" s="670" customFormat="1" ht="14.25">
      <c r="A87" s="674"/>
      <c r="B87" s="675"/>
      <c r="C87" s="676"/>
      <c r="D87" s="676"/>
      <c r="E87" s="690"/>
      <c r="F87" s="690"/>
      <c r="G87" s="679"/>
      <c r="H87" s="679"/>
    </row>
    <row r="88" spans="1:8" s="670" customFormat="1" ht="14.25">
      <c r="A88" s="674"/>
      <c r="B88" s="675"/>
      <c r="C88" s="676"/>
      <c r="D88" s="676"/>
      <c r="E88" s="690"/>
      <c r="F88" s="690"/>
      <c r="G88" s="679"/>
      <c r="H88" s="679"/>
    </row>
    <row r="89" spans="1:8" s="670" customFormat="1" ht="14.25">
      <c r="A89" s="693"/>
      <c r="B89" s="694"/>
      <c r="C89" s="693"/>
      <c r="D89" s="693"/>
      <c r="E89" s="695"/>
      <c r="F89" s="695"/>
      <c r="G89" s="691"/>
      <c r="H89" s="691"/>
    </row>
    <row r="90" spans="1:8" s="670" customFormat="1" ht="14.25">
      <c r="A90" s="674"/>
      <c r="B90" s="696"/>
      <c r="C90" s="676"/>
      <c r="D90" s="676"/>
      <c r="E90" s="690"/>
      <c r="F90" s="690"/>
      <c r="G90" s="679"/>
      <c r="H90" s="679"/>
    </row>
    <row r="91" spans="1:8" s="670" customFormat="1" ht="14.25">
      <c r="A91" s="674"/>
      <c r="B91" s="675"/>
      <c r="C91" s="676"/>
      <c r="D91" s="676"/>
      <c r="E91" s="690"/>
      <c r="F91" s="690"/>
      <c r="G91" s="679"/>
      <c r="H91" s="679"/>
    </row>
    <row r="92" spans="1:8" s="670" customFormat="1" ht="14.25">
      <c r="A92" s="674"/>
      <c r="B92" s="675"/>
      <c r="C92" s="676"/>
      <c r="D92" s="676"/>
      <c r="E92" s="690"/>
      <c r="F92" s="690"/>
      <c r="G92" s="679"/>
      <c r="H92" s="679"/>
    </row>
    <row r="93" spans="1:8" s="670" customFormat="1" ht="14.25">
      <c r="A93" s="674"/>
      <c r="B93" s="692"/>
      <c r="C93" s="676"/>
      <c r="D93" s="676"/>
      <c r="E93" s="690"/>
      <c r="F93" s="690"/>
      <c r="G93" s="679"/>
      <c r="H93" s="679"/>
    </row>
    <row r="94" spans="1:8" s="670" customFormat="1" ht="14.25">
      <c r="A94" s="674"/>
      <c r="B94" s="696"/>
      <c r="C94" s="676"/>
      <c r="D94" s="676"/>
      <c r="E94" s="690"/>
      <c r="F94" s="690"/>
      <c r="G94" s="679"/>
      <c r="H94" s="679"/>
    </row>
    <row r="95" spans="1:8" s="670" customFormat="1" ht="14.25">
      <c r="A95" s="674"/>
      <c r="B95" s="675"/>
      <c r="C95" s="676"/>
      <c r="D95" s="676"/>
      <c r="E95" s="690"/>
      <c r="F95" s="690"/>
      <c r="G95" s="679"/>
      <c r="H95" s="679"/>
    </row>
    <row r="96" spans="1:8" s="670" customFormat="1" ht="14.25">
      <c r="A96" s="674"/>
      <c r="B96" s="675"/>
      <c r="C96" s="676"/>
      <c r="D96" s="676"/>
      <c r="E96" s="690"/>
      <c r="F96" s="690"/>
      <c r="G96" s="679"/>
      <c r="H96" s="679"/>
    </row>
    <row r="97" spans="1:8" s="670" customFormat="1" ht="14.25">
      <c r="A97" s="674"/>
      <c r="B97" s="692"/>
      <c r="C97" s="676"/>
      <c r="D97" s="676"/>
      <c r="E97" s="690"/>
      <c r="F97" s="690"/>
      <c r="G97" s="679"/>
      <c r="H97" s="679"/>
    </row>
    <row r="98" spans="1:8" s="670" customFormat="1" ht="14.25">
      <c r="A98" s="674"/>
      <c r="B98" s="675"/>
      <c r="C98" s="676"/>
      <c r="D98" s="676"/>
      <c r="E98" s="690"/>
      <c r="F98" s="690"/>
      <c r="G98" s="679"/>
      <c r="H98" s="679"/>
    </row>
    <row r="99" spans="1:8" s="670" customFormat="1" ht="14.25">
      <c r="A99" s="674"/>
      <c r="B99" s="675"/>
      <c r="C99" s="676"/>
      <c r="D99" s="676"/>
      <c r="E99" s="690"/>
      <c r="F99" s="690"/>
      <c r="G99" s="679"/>
      <c r="H99" s="679"/>
    </row>
    <row r="100" spans="1:8" s="670" customFormat="1" ht="14.25">
      <c r="A100" s="674"/>
      <c r="B100" s="675"/>
      <c r="C100" s="676"/>
      <c r="D100" s="676"/>
      <c r="E100" s="690"/>
      <c r="F100" s="690"/>
      <c r="G100" s="679"/>
      <c r="H100" s="679"/>
    </row>
    <row r="101" spans="1:8" s="670" customFormat="1" ht="14.25">
      <c r="A101" s="697"/>
      <c r="B101" s="675"/>
      <c r="C101" s="698"/>
      <c r="D101" s="698"/>
      <c r="E101" s="699"/>
      <c r="F101" s="699"/>
      <c r="G101" s="679"/>
      <c r="H101" s="679"/>
    </row>
    <row r="102" spans="1:8" s="670" customFormat="1" ht="14.25">
      <c r="A102" s="674"/>
      <c r="B102" s="675"/>
      <c r="C102" s="676"/>
      <c r="D102" s="676"/>
      <c r="E102" s="690"/>
      <c r="F102" s="690"/>
      <c r="G102" s="679"/>
      <c r="H102" s="679"/>
    </row>
    <row r="103" spans="1:8" s="670" customFormat="1" ht="14.25">
      <c r="A103" s="674"/>
      <c r="B103" s="675"/>
      <c r="C103" s="676"/>
      <c r="D103" s="676"/>
      <c r="E103" s="690"/>
      <c r="F103" s="690"/>
      <c r="G103" s="679"/>
      <c r="H103" s="679"/>
    </row>
    <row r="104" spans="1:8" s="670" customFormat="1" ht="14.25">
      <c r="A104" s="674"/>
      <c r="B104" s="675"/>
      <c r="C104" s="676"/>
      <c r="D104" s="676"/>
      <c r="E104" s="690"/>
      <c r="F104" s="690"/>
      <c r="G104" s="679"/>
      <c r="H104" s="679"/>
    </row>
    <row r="105" spans="1:8" s="670" customFormat="1" ht="14.25">
      <c r="A105" s="700"/>
      <c r="B105" s="692"/>
      <c r="C105" s="700"/>
      <c r="D105" s="700"/>
      <c r="E105" s="701"/>
      <c r="F105" s="701"/>
      <c r="G105" s="679"/>
      <c r="H105" s="679"/>
    </row>
    <row r="106" spans="1:8" s="670" customFormat="1" ht="14.25">
      <c r="A106" s="674"/>
      <c r="B106" s="675"/>
      <c r="C106" s="676"/>
      <c r="D106" s="676"/>
      <c r="E106" s="690"/>
      <c r="F106" s="690"/>
      <c r="G106" s="679"/>
      <c r="H106" s="679"/>
    </row>
    <row r="107" spans="1:8" s="670" customFormat="1" ht="14.25">
      <c r="A107" s="674"/>
      <c r="B107" s="702"/>
      <c r="C107" s="676"/>
      <c r="D107" s="676"/>
      <c r="E107" s="690"/>
      <c r="F107" s="690"/>
      <c r="G107" s="679"/>
      <c r="H107" s="679"/>
    </row>
    <row r="108" spans="1:8" s="670" customFormat="1" ht="14.25">
      <c r="A108" s="674"/>
      <c r="B108" s="675"/>
      <c r="C108" s="676"/>
      <c r="D108" s="676"/>
      <c r="E108" s="690"/>
      <c r="F108" s="690"/>
      <c r="G108" s="679"/>
      <c r="H108" s="679"/>
    </row>
    <row r="109" spans="1:8" s="670" customFormat="1" ht="14.25">
      <c r="A109" s="674"/>
      <c r="B109" s="675"/>
      <c r="C109" s="676"/>
      <c r="D109" s="676"/>
      <c r="E109" s="690"/>
      <c r="F109" s="690"/>
      <c r="G109" s="679"/>
      <c r="H109" s="679"/>
    </row>
    <row r="110" spans="1:8" s="670" customFormat="1" ht="14.25">
      <c r="A110" s="674"/>
      <c r="B110" s="702"/>
      <c r="C110" s="676"/>
      <c r="D110" s="676"/>
      <c r="E110" s="690"/>
      <c r="F110" s="690"/>
      <c r="G110" s="679"/>
      <c r="H110" s="679"/>
    </row>
    <row r="111" spans="1:8" s="670" customFormat="1" ht="14.25">
      <c r="A111" s="674"/>
      <c r="B111" s="702"/>
      <c r="C111" s="676"/>
      <c r="D111" s="676"/>
      <c r="E111" s="690"/>
      <c r="F111" s="690"/>
      <c r="G111" s="679"/>
      <c r="H111" s="679"/>
    </row>
    <row r="112" spans="1:8" s="670" customFormat="1" ht="14.25">
      <c r="A112" s="674"/>
      <c r="B112" s="675"/>
      <c r="C112" s="676"/>
      <c r="D112" s="676"/>
      <c r="E112" s="690"/>
      <c r="F112" s="690"/>
      <c r="G112" s="679"/>
      <c r="H112" s="679"/>
    </row>
    <row r="113" spans="1:8" s="670" customFormat="1" ht="14.25">
      <c r="A113" s="697"/>
      <c r="B113" s="700"/>
      <c r="C113" s="698"/>
      <c r="D113" s="698"/>
      <c r="E113" s="699"/>
      <c r="F113" s="699"/>
      <c r="G113" s="679"/>
      <c r="H113" s="679"/>
    </row>
    <row r="114" spans="1:8" s="670" customFormat="1" ht="14.25">
      <c r="A114" s="674"/>
      <c r="B114" s="702"/>
      <c r="C114" s="676"/>
      <c r="D114" s="676"/>
      <c r="E114" s="690"/>
      <c r="F114" s="690"/>
      <c r="G114" s="679"/>
      <c r="H114" s="679"/>
    </row>
    <row r="115" spans="1:8" s="670" customFormat="1" ht="14.25">
      <c r="A115" s="674"/>
      <c r="B115" s="702"/>
      <c r="C115" s="676"/>
      <c r="D115" s="676"/>
      <c r="E115" s="690"/>
      <c r="F115" s="690"/>
      <c r="G115" s="679"/>
      <c r="H115" s="679"/>
    </row>
    <row r="116" spans="1:8" s="670" customFormat="1" ht="14.25">
      <c r="A116" s="674"/>
      <c r="B116" s="702"/>
      <c r="C116" s="676"/>
      <c r="D116" s="676"/>
      <c r="E116" s="690"/>
      <c r="F116" s="690"/>
      <c r="G116" s="679"/>
      <c r="H116" s="679"/>
    </row>
    <row r="117" spans="1:8" s="670" customFormat="1" ht="14.25">
      <c r="A117" s="674"/>
      <c r="B117" s="702"/>
      <c r="C117" s="676"/>
      <c r="D117" s="676"/>
      <c r="E117" s="690"/>
      <c r="F117" s="690"/>
      <c r="G117" s="679"/>
      <c r="H117" s="679"/>
    </row>
    <row r="118" spans="1:8" s="670" customFormat="1" ht="14.25">
      <c r="A118" s="674"/>
      <c r="B118" s="702"/>
      <c r="C118" s="676"/>
      <c r="D118" s="676"/>
      <c r="E118" s="690"/>
      <c r="F118" s="690"/>
      <c r="G118" s="679"/>
      <c r="H118" s="679"/>
    </row>
    <row r="119" spans="1:8" s="670" customFormat="1" ht="14.25">
      <c r="A119" s="674"/>
      <c r="B119" s="702"/>
      <c r="C119" s="676"/>
      <c r="D119" s="676"/>
      <c r="E119" s="690"/>
      <c r="F119" s="690"/>
      <c r="G119" s="679"/>
      <c r="H119" s="679"/>
    </row>
    <row r="120" spans="1:8" s="670" customFormat="1" ht="14.25">
      <c r="A120" s="674"/>
      <c r="B120" s="693"/>
      <c r="C120" s="676"/>
      <c r="D120" s="676"/>
      <c r="E120" s="690"/>
      <c r="F120" s="690"/>
      <c r="G120" s="679"/>
      <c r="H120" s="679"/>
    </row>
    <row r="121" spans="1:8" s="670" customFormat="1" ht="14.25">
      <c r="A121" s="674"/>
      <c r="B121" s="702"/>
      <c r="C121" s="676"/>
      <c r="D121" s="676"/>
      <c r="E121" s="690"/>
      <c r="F121" s="690"/>
      <c r="G121" s="679"/>
      <c r="H121" s="679"/>
    </row>
    <row r="122" spans="1:8" s="670" customFormat="1" ht="14.25">
      <c r="A122" s="674"/>
      <c r="B122" s="702"/>
      <c r="C122" s="676"/>
      <c r="D122" s="676"/>
      <c r="E122" s="690"/>
      <c r="F122" s="690"/>
      <c r="G122" s="679"/>
      <c r="H122" s="679"/>
    </row>
    <row r="123" spans="1:8" s="670" customFormat="1" ht="14.25">
      <c r="A123" s="674"/>
      <c r="B123" s="693"/>
      <c r="C123" s="676"/>
      <c r="D123" s="676"/>
      <c r="E123" s="690"/>
      <c r="F123" s="690"/>
      <c r="G123" s="679"/>
      <c r="H123" s="679"/>
    </row>
    <row r="124" spans="1:8" s="670" customFormat="1" ht="14.25">
      <c r="A124" s="674"/>
      <c r="B124" s="702"/>
      <c r="C124" s="676"/>
      <c r="D124" s="676"/>
      <c r="E124" s="690"/>
      <c r="F124" s="690"/>
      <c r="G124" s="679"/>
      <c r="H124" s="679"/>
    </row>
    <row r="125" spans="1:8" s="670" customFormat="1" ht="14.25">
      <c r="A125" s="674"/>
      <c r="B125" s="693"/>
      <c r="C125" s="676"/>
      <c r="D125" s="676"/>
      <c r="E125" s="690"/>
      <c r="F125" s="690"/>
      <c r="G125" s="679"/>
      <c r="H125" s="679"/>
    </row>
    <row r="126" spans="1:8" s="670" customFormat="1" ht="14.25">
      <c r="A126" s="674"/>
      <c r="B126" s="693"/>
      <c r="C126" s="676"/>
      <c r="D126" s="676"/>
      <c r="E126" s="690"/>
      <c r="F126" s="690"/>
      <c r="G126" s="679"/>
      <c r="H126" s="679"/>
    </row>
    <row r="127" spans="1:8" s="670" customFormat="1" ht="14.25">
      <c r="A127" s="674"/>
      <c r="B127" s="693"/>
      <c r="C127" s="676"/>
      <c r="D127" s="676"/>
      <c r="E127" s="690"/>
      <c r="F127" s="690"/>
      <c r="G127" s="679"/>
      <c r="H127" s="679"/>
    </row>
    <row r="128" spans="1:8" s="670" customFormat="1" ht="14.25">
      <c r="A128" s="674"/>
      <c r="B128" s="693"/>
      <c r="C128" s="676"/>
      <c r="D128" s="676"/>
      <c r="E128" s="690"/>
      <c r="F128" s="690"/>
      <c r="G128" s="679"/>
      <c r="H128" s="679"/>
    </row>
    <row r="129" spans="1:8" s="670" customFormat="1" ht="14.25">
      <c r="A129" s="703"/>
      <c r="C129" s="704"/>
      <c r="D129" s="704"/>
      <c r="E129" s="705"/>
      <c r="F129" s="705"/>
      <c r="G129" s="679"/>
      <c r="H129" s="679"/>
    </row>
    <row r="130" spans="1:8" s="670" customFormat="1" ht="14.25">
      <c r="A130" s="703"/>
      <c r="C130" s="704"/>
      <c r="D130" s="704"/>
      <c r="E130" s="705"/>
      <c r="F130" s="705"/>
      <c r="G130" s="679"/>
      <c r="H130" s="679"/>
    </row>
    <row r="131" spans="1:8" s="670" customFormat="1" ht="14.25">
      <c r="A131" s="703"/>
      <c r="C131" s="704"/>
      <c r="D131" s="704"/>
      <c r="E131" s="705"/>
      <c r="F131" s="705"/>
      <c r="G131" s="679"/>
      <c r="H131" s="679"/>
    </row>
    <row r="132" spans="1:8" s="670" customFormat="1" ht="14.25">
      <c r="A132" s="703"/>
      <c r="C132" s="704"/>
      <c r="D132" s="704"/>
      <c r="E132" s="705"/>
      <c r="F132" s="705"/>
      <c r="G132" s="679"/>
      <c r="H132" s="679"/>
    </row>
    <row r="133" spans="1:8" s="670" customFormat="1" ht="14.25">
      <c r="A133" s="703"/>
      <c r="C133" s="704"/>
      <c r="D133" s="704"/>
      <c r="E133" s="705"/>
      <c r="F133" s="705"/>
      <c r="G133" s="679"/>
      <c r="H133" s="679"/>
    </row>
    <row r="134" spans="1:8" s="670" customFormat="1" ht="14.25">
      <c r="A134" s="703"/>
      <c r="C134" s="704"/>
      <c r="D134" s="704"/>
      <c r="E134" s="705"/>
      <c r="F134" s="705"/>
      <c r="G134" s="679"/>
      <c r="H134" s="679"/>
    </row>
    <row r="135" spans="1:8" s="670" customFormat="1" ht="14.25">
      <c r="A135" s="703"/>
      <c r="C135" s="704"/>
      <c r="D135" s="704"/>
      <c r="E135" s="705"/>
      <c r="F135" s="705"/>
      <c r="G135" s="679"/>
      <c r="H135" s="679"/>
    </row>
    <row r="136" spans="1:8" s="670" customFormat="1" ht="14.25">
      <c r="A136" s="706"/>
      <c r="B136" s="707"/>
      <c r="C136" s="708"/>
      <c r="D136" s="708"/>
      <c r="E136" s="709"/>
      <c r="F136" s="709"/>
      <c r="G136" s="679"/>
      <c r="H136" s="679"/>
    </row>
    <row r="137" spans="1:8" s="670" customFormat="1" ht="14.25">
      <c r="A137" s="706"/>
      <c r="B137" s="707"/>
      <c r="C137" s="708"/>
      <c r="D137" s="708"/>
      <c r="E137" s="709"/>
      <c r="F137" s="709"/>
      <c r="G137" s="679"/>
      <c r="H137" s="679"/>
    </row>
    <row r="138" spans="1:8" s="670" customFormat="1" ht="14.25">
      <c r="A138" s="706"/>
      <c r="B138" s="707"/>
      <c r="C138" s="708"/>
      <c r="D138" s="708"/>
      <c r="E138" s="709"/>
      <c r="F138" s="709"/>
      <c r="G138" s="679"/>
      <c r="H138" s="679"/>
    </row>
    <row r="139" spans="1:8" s="670" customFormat="1" ht="14.25">
      <c r="A139" s="706"/>
      <c r="B139" s="707"/>
      <c r="C139" s="708"/>
      <c r="D139" s="708"/>
      <c r="E139" s="709"/>
      <c r="F139" s="709"/>
      <c r="G139" s="679"/>
      <c r="H139" s="679"/>
    </row>
    <row r="140" spans="1:8" s="670" customFormat="1" ht="14.25">
      <c r="A140" s="706"/>
      <c r="B140" s="707"/>
      <c r="C140" s="708"/>
      <c r="D140" s="708"/>
      <c r="E140" s="709"/>
      <c r="F140" s="709"/>
      <c r="G140" s="679"/>
      <c r="H140" s="679"/>
    </row>
    <row r="141" spans="1:8" s="670" customFormat="1" ht="14.25">
      <c r="A141" s="706"/>
      <c r="B141" s="707"/>
      <c r="C141" s="708"/>
      <c r="D141" s="708"/>
      <c r="E141" s="709"/>
      <c r="F141" s="709"/>
      <c r="G141" s="679"/>
      <c r="H141" s="679"/>
    </row>
    <row r="142" spans="1:8" s="670" customFormat="1" ht="14.25">
      <c r="A142" s="706"/>
      <c r="B142" s="707"/>
      <c r="C142" s="708"/>
      <c r="D142" s="708"/>
      <c r="E142" s="709"/>
      <c r="F142" s="709"/>
      <c r="G142" s="679"/>
      <c r="H142" s="679"/>
    </row>
    <row r="143" spans="1:8" s="670" customFormat="1" ht="14.25">
      <c r="A143" s="706"/>
      <c r="B143" s="707"/>
      <c r="C143" s="708"/>
      <c r="D143" s="708"/>
      <c r="E143" s="709"/>
      <c r="F143" s="709"/>
      <c r="G143" s="679"/>
      <c r="H143" s="679"/>
    </row>
    <row r="144" spans="1:8" s="670" customFormat="1" ht="14.25">
      <c r="A144" s="706"/>
      <c r="B144" s="707"/>
      <c r="C144" s="708"/>
      <c r="D144" s="708"/>
      <c r="E144" s="709"/>
      <c r="F144" s="709"/>
      <c r="G144" s="679"/>
      <c r="H144" s="679"/>
    </row>
    <row r="145" spans="1:8" s="670" customFormat="1" ht="14.25">
      <c r="A145" s="706"/>
      <c r="B145" s="707"/>
      <c r="C145" s="708"/>
      <c r="D145" s="708"/>
      <c r="E145" s="709"/>
      <c r="F145" s="709"/>
      <c r="G145" s="679"/>
      <c r="H145" s="679"/>
    </row>
    <row r="146" spans="1:8" s="670" customFormat="1" ht="14.25">
      <c r="A146" s="706"/>
      <c r="B146" s="707"/>
      <c r="C146" s="708"/>
      <c r="D146" s="708"/>
      <c r="E146" s="709"/>
      <c r="F146" s="709"/>
      <c r="G146" s="679"/>
      <c r="H146" s="679"/>
    </row>
    <row r="147" spans="1:8" s="670" customFormat="1" ht="14.25">
      <c r="A147" s="706"/>
      <c r="B147" s="707"/>
      <c r="C147" s="708"/>
      <c r="D147" s="708"/>
      <c r="E147" s="709"/>
      <c r="F147" s="709"/>
      <c r="G147" s="679"/>
      <c r="H147" s="679"/>
    </row>
    <row r="148" spans="1:8" s="670" customFormat="1" ht="14.25">
      <c r="A148" s="706"/>
      <c r="B148" s="707"/>
      <c r="C148" s="708"/>
      <c r="D148" s="708"/>
      <c r="E148" s="709"/>
      <c r="F148" s="709"/>
      <c r="G148" s="679"/>
      <c r="H148" s="679"/>
    </row>
    <row r="149" spans="1:8" s="670" customFormat="1" ht="14.25">
      <c r="A149" s="706"/>
      <c r="B149" s="707"/>
      <c r="C149" s="708"/>
      <c r="D149" s="708"/>
      <c r="E149" s="709"/>
      <c r="F149" s="709"/>
      <c r="G149" s="679"/>
      <c r="H149" s="679"/>
    </row>
    <row r="150" spans="1:8" s="670" customFormat="1" ht="14.25">
      <c r="A150" s="706"/>
      <c r="B150" s="707"/>
      <c r="C150" s="708"/>
      <c r="D150" s="708"/>
      <c r="E150" s="709"/>
      <c r="F150" s="709"/>
      <c r="G150" s="679"/>
      <c r="H150" s="679"/>
    </row>
    <row r="151" spans="1:8" s="670" customFormat="1" ht="14.25">
      <c r="A151" s="706"/>
      <c r="B151" s="707"/>
      <c r="C151" s="708"/>
      <c r="D151" s="708"/>
      <c r="E151" s="709"/>
      <c r="F151" s="709"/>
      <c r="G151" s="679"/>
      <c r="H151" s="679"/>
    </row>
    <row r="152" spans="1:8" s="670" customFormat="1" ht="14.25">
      <c r="A152" s="706"/>
      <c r="B152" s="707"/>
      <c r="C152" s="708"/>
      <c r="D152" s="708"/>
      <c r="E152" s="709"/>
      <c r="F152" s="709"/>
      <c r="G152" s="679"/>
      <c r="H152" s="679"/>
    </row>
    <row r="153" spans="1:8" s="670" customFormat="1" ht="14.25">
      <c r="A153" s="706"/>
      <c r="B153" s="707"/>
      <c r="C153" s="708"/>
      <c r="D153" s="708"/>
      <c r="E153" s="709"/>
      <c r="F153" s="709"/>
      <c r="G153" s="679"/>
      <c r="H153" s="679"/>
    </row>
    <row r="154" spans="1:8" s="670" customFormat="1" ht="14.25">
      <c r="A154" s="706"/>
      <c r="B154" s="707"/>
      <c r="C154" s="708"/>
      <c r="D154" s="708"/>
      <c r="E154" s="709"/>
      <c r="F154" s="709"/>
      <c r="G154" s="679"/>
      <c r="H154" s="679"/>
    </row>
    <row r="155" spans="1:8" s="670" customFormat="1" ht="14.25">
      <c r="A155" s="706"/>
      <c r="B155" s="707"/>
      <c r="C155" s="708"/>
      <c r="D155" s="708"/>
      <c r="E155" s="709"/>
      <c r="F155" s="709"/>
      <c r="G155" s="679"/>
      <c r="H155" s="679"/>
    </row>
    <row r="156" spans="1:8" s="670" customFormat="1" ht="14.25">
      <c r="A156" s="706"/>
      <c r="B156" s="707"/>
      <c r="C156" s="708"/>
      <c r="D156" s="708"/>
      <c r="E156" s="709"/>
      <c r="F156" s="709"/>
      <c r="G156" s="679"/>
      <c r="H156" s="679"/>
    </row>
    <row r="157" spans="1:8" s="670" customFormat="1" ht="14.25">
      <c r="A157" s="706"/>
      <c r="B157" s="707"/>
      <c r="C157" s="708"/>
      <c r="D157" s="708"/>
      <c r="E157" s="709"/>
      <c r="F157" s="709"/>
      <c r="G157" s="679"/>
      <c r="H157" s="679"/>
    </row>
    <row r="158" spans="1:8" s="670" customFormat="1" ht="14.25">
      <c r="A158" s="706"/>
      <c r="B158" s="707"/>
      <c r="C158" s="708"/>
      <c r="D158" s="708"/>
      <c r="E158" s="709"/>
      <c r="F158" s="709"/>
      <c r="G158" s="679"/>
      <c r="H158" s="679"/>
    </row>
    <row r="159" spans="1:8" s="670" customFormat="1" ht="14.25">
      <c r="A159" s="706"/>
      <c r="B159" s="707"/>
      <c r="C159" s="708"/>
      <c r="D159" s="708"/>
      <c r="E159" s="709"/>
      <c r="F159" s="709"/>
      <c r="G159" s="679"/>
      <c r="H159" s="679"/>
    </row>
    <row r="160" spans="1:8" s="670" customFormat="1" ht="14.25">
      <c r="A160" s="706"/>
      <c r="B160" s="707"/>
      <c r="C160" s="708"/>
      <c r="D160" s="708"/>
      <c r="E160" s="709"/>
      <c r="F160" s="709"/>
      <c r="G160" s="679"/>
      <c r="H160" s="679"/>
    </row>
    <row r="161" spans="1:8" s="670" customFormat="1" ht="14.25">
      <c r="A161" s="706"/>
      <c r="B161" s="707"/>
      <c r="C161" s="708"/>
      <c r="D161" s="708"/>
      <c r="E161" s="709"/>
      <c r="F161" s="709"/>
      <c r="G161" s="679"/>
      <c r="H161" s="679"/>
    </row>
    <row r="162" spans="1:8" s="670" customFormat="1" ht="14.25">
      <c r="A162" s="706"/>
      <c r="B162" s="707"/>
      <c r="C162" s="708"/>
      <c r="D162" s="708"/>
      <c r="E162" s="709"/>
      <c r="F162" s="709"/>
      <c r="G162" s="679"/>
      <c r="H162" s="679"/>
    </row>
    <row r="163" spans="1:8" s="670" customFormat="1" ht="14.25">
      <c r="A163" s="706"/>
      <c r="B163" s="707"/>
      <c r="C163" s="708"/>
      <c r="D163" s="708"/>
      <c r="E163" s="709"/>
      <c r="F163" s="709"/>
      <c r="G163" s="679"/>
      <c r="H163" s="679"/>
    </row>
    <row r="164" spans="1:8" s="670" customFormat="1" ht="14.25">
      <c r="A164" s="706"/>
      <c r="B164" s="707"/>
      <c r="C164" s="708"/>
      <c r="D164" s="708"/>
      <c r="E164" s="709"/>
      <c r="F164" s="709"/>
      <c r="G164" s="679"/>
      <c r="H164" s="679"/>
    </row>
    <row r="165" spans="1:8" s="670" customFormat="1" ht="14.25">
      <c r="A165" s="706"/>
      <c r="B165" s="707"/>
      <c r="C165" s="708"/>
      <c r="D165" s="708"/>
      <c r="E165" s="709"/>
      <c r="F165" s="709"/>
      <c r="G165" s="679"/>
      <c r="H165" s="679"/>
    </row>
    <row r="166" spans="1:8" s="670" customFormat="1" ht="14.25">
      <c r="A166" s="706"/>
      <c r="B166" s="707"/>
      <c r="C166" s="708"/>
      <c r="D166" s="708"/>
      <c r="E166" s="709"/>
      <c r="F166" s="709"/>
      <c r="G166" s="679"/>
      <c r="H166" s="679"/>
    </row>
    <row r="167" spans="1:8" s="670" customFormat="1" ht="14.25">
      <c r="A167" s="706"/>
      <c r="B167" s="707"/>
      <c r="C167" s="708"/>
      <c r="D167" s="708"/>
      <c r="E167" s="709"/>
      <c r="F167" s="709"/>
      <c r="G167" s="679"/>
      <c r="H167" s="679"/>
    </row>
    <row r="168" spans="1:8" s="670" customFormat="1" ht="14.25">
      <c r="A168" s="706"/>
      <c r="B168" s="707"/>
      <c r="C168" s="708"/>
      <c r="D168" s="708"/>
      <c r="E168" s="709"/>
      <c r="F168" s="709"/>
      <c r="G168" s="679"/>
      <c r="H168" s="679"/>
    </row>
    <row r="169" spans="1:8" s="670" customFormat="1" ht="14.25">
      <c r="A169" s="706"/>
      <c r="B169" s="707"/>
      <c r="C169" s="708"/>
      <c r="D169" s="708"/>
      <c r="E169" s="709"/>
      <c r="F169" s="709"/>
      <c r="G169" s="679"/>
      <c r="H169" s="679"/>
    </row>
    <row r="170" spans="1:8" s="670" customFormat="1" ht="14.25">
      <c r="A170" s="706"/>
      <c r="B170" s="707"/>
      <c r="C170" s="708"/>
      <c r="D170" s="708"/>
      <c r="E170" s="709"/>
      <c r="F170" s="709"/>
      <c r="G170" s="679"/>
      <c r="H170" s="679"/>
    </row>
    <row r="171" spans="1:8" s="670" customFormat="1" ht="14.25">
      <c r="A171" s="706"/>
      <c r="B171" s="707"/>
      <c r="C171" s="708"/>
      <c r="D171" s="708"/>
      <c r="E171" s="709"/>
      <c r="F171" s="709"/>
      <c r="G171" s="679"/>
      <c r="H171" s="679"/>
    </row>
    <row r="172" spans="1:8" s="670" customFormat="1" ht="14.25">
      <c r="A172" s="706"/>
      <c r="B172" s="707"/>
      <c r="C172" s="708"/>
      <c r="D172" s="708"/>
      <c r="E172" s="709"/>
      <c r="F172" s="709"/>
      <c r="G172" s="679"/>
      <c r="H172" s="679"/>
    </row>
    <row r="173" spans="1:8" s="670" customFormat="1" ht="14.25">
      <c r="A173" s="706"/>
      <c r="B173" s="707"/>
      <c r="C173" s="708"/>
      <c r="D173" s="708"/>
      <c r="E173" s="709"/>
      <c r="F173" s="709"/>
      <c r="G173" s="679"/>
      <c r="H173" s="679"/>
    </row>
    <row r="174" spans="1:8" s="670" customFormat="1" ht="14.25">
      <c r="A174" s="706"/>
      <c r="B174" s="707"/>
      <c r="C174" s="708"/>
      <c r="D174" s="708"/>
      <c r="E174" s="709"/>
      <c r="F174" s="709"/>
      <c r="G174" s="679"/>
      <c r="H174" s="679"/>
    </row>
    <row r="175" spans="1:8" s="670" customFormat="1" ht="14.25">
      <c r="A175" s="706"/>
      <c r="B175" s="707"/>
      <c r="C175" s="708"/>
      <c r="D175" s="708"/>
      <c r="E175" s="709"/>
      <c r="F175" s="709"/>
      <c r="G175" s="679"/>
      <c r="H175" s="679"/>
    </row>
    <row r="176" spans="1:8" s="670" customFormat="1" ht="14.25">
      <c r="A176" s="706"/>
      <c r="B176" s="707"/>
      <c r="C176" s="708"/>
      <c r="D176" s="708"/>
      <c r="E176" s="709"/>
      <c r="F176" s="709"/>
      <c r="G176" s="679"/>
      <c r="H176" s="679"/>
    </row>
    <row r="177" spans="1:8" s="670" customFormat="1" ht="14.25">
      <c r="A177" s="706"/>
      <c r="B177" s="707"/>
      <c r="C177" s="708"/>
      <c r="D177" s="708"/>
      <c r="E177" s="709"/>
      <c r="F177" s="709"/>
      <c r="G177" s="679"/>
      <c r="H177" s="679"/>
    </row>
    <row r="178" spans="1:8" s="670" customFormat="1" ht="14.25">
      <c r="A178" s="706"/>
      <c r="B178" s="707"/>
      <c r="C178" s="708"/>
      <c r="D178" s="708"/>
      <c r="E178" s="709"/>
      <c r="F178" s="709"/>
      <c r="G178" s="679"/>
      <c r="H178" s="679"/>
    </row>
    <row r="179" spans="1:8" s="670" customFormat="1" ht="14.25">
      <c r="A179" s="706"/>
      <c r="B179" s="707"/>
      <c r="C179" s="708"/>
      <c r="D179" s="708"/>
      <c r="E179" s="709"/>
      <c r="F179" s="709"/>
      <c r="G179" s="679"/>
      <c r="H179" s="679"/>
    </row>
    <row r="180" spans="1:8" s="670" customFormat="1" ht="14.25">
      <c r="A180" s="706"/>
      <c r="B180" s="707"/>
      <c r="C180" s="708"/>
      <c r="D180" s="708"/>
      <c r="E180" s="709"/>
      <c r="F180" s="709"/>
      <c r="G180" s="679"/>
      <c r="H180" s="679"/>
    </row>
    <row r="181" spans="1:8" s="670" customFormat="1" ht="14.25">
      <c r="A181" s="706"/>
      <c r="B181" s="707"/>
      <c r="C181" s="708"/>
      <c r="D181" s="708"/>
      <c r="E181" s="709"/>
      <c r="F181" s="709"/>
      <c r="G181" s="679"/>
      <c r="H181" s="679"/>
    </row>
    <row r="182" spans="1:8" s="670" customFormat="1" ht="14.25">
      <c r="A182" s="706"/>
      <c r="B182" s="707"/>
      <c r="C182" s="708"/>
      <c r="D182" s="708"/>
      <c r="E182" s="709"/>
      <c r="F182" s="709"/>
      <c r="G182" s="679"/>
      <c r="H182" s="679"/>
    </row>
    <row r="183" spans="1:8" s="670" customFormat="1" ht="14.25">
      <c r="A183" s="706"/>
      <c r="B183" s="707"/>
      <c r="C183" s="708"/>
      <c r="D183" s="708"/>
      <c r="E183" s="709"/>
      <c r="F183" s="709"/>
      <c r="G183" s="679"/>
      <c r="H183" s="679"/>
    </row>
    <row r="184" spans="1:8" s="670" customFormat="1" ht="14.25">
      <c r="A184" s="706"/>
      <c r="B184" s="707"/>
      <c r="C184" s="708"/>
      <c r="D184" s="708"/>
      <c r="E184" s="709"/>
      <c r="F184" s="709"/>
      <c r="G184" s="679"/>
      <c r="H184" s="679"/>
    </row>
    <row r="185" spans="1:8" s="670" customFormat="1" ht="14.25">
      <c r="A185" s="706"/>
      <c r="B185" s="707"/>
      <c r="C185" s="708"/>
      <c r="D185" s="708"/>
      <c r="E185" s="709"/>
      <c r="F185" s="709"/>
      <c r="G185" s="679"/>
      <c r="H185" s="679"/>
    </row>
    <row r="186" spans="1:8" s="670" customFormat="1" ht="14.25">
      <c r="A186" s="706"/>
      <c r="B186" s="707"/>
      <c r="C186" s="708"/>
      <c r="D186" s="708"/>
      <c r="E186" s="709"/>
      <c r="F186" s="709"/>
      <c r="G186" s="679"/>
      <c r="H186" s="679"/>
    </row>
    <row r="187" spans="1:8" s="670" customFormat="1" ht="14.25">
      <c r="A187" s="706"/>
      <c r="B187" s="707"/>
      <c r="C187" s="708"/>
      <c r="D187" s="708"/>
      <c r="E187" s="709"/>
      <c r="F187" s="709"/>
      <c r="G187" s="679"/>
      <c r="H187" s="679"/>
    </row>
    <row r="188" spans="1:8" s="670" customFormat="1" ht="14.25">
      <c r="A188" s="706"/>
      <c r="B188" s="707"/>
      <c r="C188" s="708"/>
      <c r="D188" s="708"/>
      <c r="E188" s="709"/>
      <c r="F188" s="709"/>
      <c r="G188" s="679"/>
      <c r="H188" s="679"/>
    </row>
    <row r="189" spans="1:8" s="670" customFormat="1" ht="14.25">
      <c r="A189" s="706"/>
      <c r="B189" s="707"/>
      <c r="C189" s="708"/>
      <c r="D189" s="708"/>
      <c r="E189" s="709"/>
      <c r="F189" s="709"/>
      <c r="G189" s="679"/>
      <c r="H189" s="679"/>
    </row>
    <row r="190" spans="1:8" s="670" customFormat="1" ht="14.25">
      <c r="A190" s="706"/>
      <c r="B190" s="707"/>
      <c r="C190" s="708"/>
      <c r="D190" s="708"/>
      <c r="E190" s="709"/>
      <c r="F190" s="709"/>
      <c r="G190" s="679"/>
      <c r="H190" s="679"/>
    </row>
    <row r="191" spans="1:8" s="670" customFormat="1" ht="14.25">
      <c r="A191" s="706"/>
      <c r="B191" s="707"/>
      <c r="C191" s="708"/>
      <c r="D191" s="708"/>
      <c r="E191" s="709"/>
      <c r="F191" s="709"/>
      <c r="G191" s="679"/>
      <c r="H191" s="679"/>
    </row>
    <row r="192" spans="1:8" s="670" customFormat="1" ht="14.25">
      <c r="A192" s="706"/>
      <c r="B192" s="707"/>
      <c r="C192" s="708"/>
      <c r="D192" s="708"/>
      <c r="E192" s="709"/>
      <c r="F192" s="709"/>
      <c r="G192" s="679"/>
      <c r="H192" s="679"/>
    </row>
    <row r="193" spans="1:8" s="670" customFormat="1" ht="14.25">
      <c r="A193" s="706"/>
      <c r="B193" s="707"/>
      <c r="C193" s="708"/>
      <c r="D193" s="708"/>
      <c r="E193" s="709"/>
      <c r="F193" s="709"/>
      <c r="G193" s="679"/>
      <c r="H193" s="679"/>
    </row>
    <row r="194" spans="1:8" s="670" customFormat="1" ht="14.25">
      <c r="A194" s="706"/>
      <c r="B194" s="707"/>
      <c r="C194" s="708"/>
      <c r="D194" s="708"/>
      <c r="E194" s="709"/>
      <c r="F194" s="709"/>
      <c r="G194" s="679"/>
      <c r="H194" s="679"/>
    </row>
    <row r="195" spans="1:8" s="670" customFormat="1" ht="14.25">
      <c r="A195" s="706"/>
      <c r="B195" s="707"/>
      <c r="C195" s="708"/>
      <c r="D195" s="708"/>
      <c r="E195" s="709"/>
      <c r="F195" s="709"/>
      <c r="G195" s="679"/>
      <c r="H195" s="679"/>
    </row>
    <row r="196" spans="1:8" s="670" customFormat="1" ht="14.25">
      <c r="A196" s="706"/>
      <c r="B196" s="707"/>
      <c r="C196" s="708"/>
      <c r="D196" s="708"/>
      <c r="E196" s="709"/>
      <c r="F196" s="709"/>
      <c r="G196" s="679"/>
      <c r="H196" s="679"/>
    </row>
    <row r="197" spans="1:8" s="670" customFormat="1" ht="14.25">
      <c r="A197" s="706"/>
      <c r="B197" s="707"/>
      <c r="C197" s="708"/>
      <c r="D197" s="708"/>
      <c r="E197" s="709"/>
      <c r="F197" s="709"/>
      <c r="G197" s="679"/>
      <c r="H197" s="679"/>
    </row>
    <row r="198" spans="1:8" s="670" customFormat="1" ht="14.25">
      <c r="A198" s="706"/>
      <c r="B198" s="707"/>
      <c r="C198" s="708"/>
      <c r="D198" s="708"/>
      <c r="E198" s="709"/>
      <c r="F198" s="709"/>
      <c r="G198" s="679"/>
      <c r="H198" s="679"/>
    </row>
    <row r="199" spans="1:8" s="670" customFormat="1" ht="14.25">
      <c r="A199" s="706"/>
      <c r="B199" s="707"/>
      <c r="C199" s="708"/>
      <c r="D199" s="708"/>
      <c r="E199" s="709"/>
      <c r="F199" s="709"/>
      <c r="G199" s="679"/>
      <c r="H199" s="679"/>
    </row>
    <row r="200" spans="1:8" s="670" customFormat="1" ht="14.25">
      <c r="A200" s="706"/>
      <c r="B200" s="707"/>
      <c r="C200" s="708"/>
      <c r="D200" s="708"/>
      <c r="E200" s="709"/>
      <c r="F200" s="709"/>
      <c r="G200" s="679"/>
      <c r="H200" s="679"/>
    </row>
    <row r="201" spans="1:8" s="670" customFormat="1" ht="14.25">
      <c r="A201" s="706"/>
      <c r="B201" s="707"/>
      <c r="C201" s="708"/>
      <c r="D201" s="708"/>
      <c r="E201" s="709"/>
      <c r="F201" s="709"/>
      <c r="G201" s="679"/>
      <c r="H201" s="679"/>
    </row>
    <row r="202" spans="1:8" s="670" customFormat="1" ht="14.25">
      <c r="A202" s="706"/>
      <c r="B202" s="707"/>
      <c r="C202" s="708"/>
      <c r="D202" s="708"/>
      <c r="E202" s="709"/>
      <c r="F202" s="709"/>
      <c r="G202" s="679"/>
      <c r="H202" s="679"/>
    </row>
    <row r="203" spans="1:8" s="670" customFormat="1" ht="14.25">
      <c r="A203" s="706"/>
      <c r="B203" s="707"/>
      <c r="C203" s="708"/>
      <c r="D203" s="708"/>
      <c r="E203" s="709"/>
      <c r="F203" s="709"/>
      <c r="G203" s="679"/>
      <c r="H203" s="679"/>
    </row>
    <row r="204" spans="1:8" s="670" customFormat="1" ht="14.25">
      <c r="A204" s="706"/>
      <c r="B204" s="707"/>
      <c r="C204" s="708"/>
      <c r="D204" s="708"/>
      <c r="E204" s="709"/>
      <c r="F204" s="709"/>
      <c r="G204" s="679"/>
      <c r="H204" s="679"/>
    </row>
    <row r="205" spans="1:8" s="670" customFormat="1" ht="14.25">
      <c r="A205" s="706"/>
      <c r="B205" s="707"/>
      <c r="C205" s="708"/>
      <c r="D205" s="708"/>
      <c r="E205" s="709"/>
      <c r="F205" s="709"/>
      <c r="G205" s="679"/>
      <c r="H205" s="679"/>
    </row>
    <row r="206" spans="1:8" s="670" customFormat="1" ht="14.25">
      <c r="A206" s="706"/>
      <c r="B206" s="707"/>
      <c r="C206" s="708"/>
      <c r="D206" s="708"/>
      <c r="E206" s="709"/>
      <c r="F206" s="709"/>
      <c r="G206" s="679"/>
      <c r="H206" s="679"/>
    </row>
    <row r="207" spans="1:8" s="670" customFormat="1" ht="14.25">
      <c r="A207" s="706"/>
      <c r="B207" s="707"/>
      <c r="C207" s="708"/>
      <c r="D207" s="708"/>
      <c r="E207" s="709"/>
      <c r="F207" s="709"/>
      <c r="G207" s="679"/>
      <c r="H207" s="679"/>
    </row>
    <row r="208" spans="1:8" s="670" customFormat="1" ht="14.25">
      <c r="A208" s="706"/>
      <c r="B208" s="707"/>
      <c r="C208" s="708"/>
      <c r="D208" s="708"/>
      <c r="E208" s="709"/>
      <c r="F208" s="709"/>
      <c r="G208" s="679"/>
      <c r="H208" s="679"/>
    </row>
    <row r="209" spans="1:8" s="670" customFormat="1" ht="14.25">
      <c r="A209" s="706"/>
      <c r="B209" s="707"/>
      <c r="C209" s="708"/>
      <c r="D209" s="708"/>
      <c r="E209" s="709"/>
      <c r="F209" s="709"/>
      <c r="G209" s="679"/>
      <c r="H209" s="679"/>
    </row>
    <row r="210" spans="1:8" s="670" customFormat="1" ht="14.25">
      <c r="A210" s="706"/>
      <c r="B210" s="707"/>
      <c r="C210" s="708"/>
      <c r="D210" s="708"/>
      <c r="E210" s="709"/>
      <c r="F210" s="709"/>
      <c r="G210" s="679"/>
      <c r="H210" s="679"/>
    </row>
    <row r="212" spans="1:8" s="670" customFormat="1" ht="5.25" customHeight="1">
      <c r="A212" s="706"/>
      <c r="B212" s="707"/>
      <c r="C212" s="708"/>
      <c r="D212" s="708"/>
      <c r="E212" s="709"/>
      <c r="F212" s="709"/>
      <c r="G212" s="679"/>
      <c r="H212" s="679"/>
    </row>
    <row r="213" spans="1:8" s="670" customFormat="1" ht="14.25">
      <c r="A213" s="706"/>
      <c r="B213" s="707"/>
      <c r="C213" s="708"/>
      <c r="D213" s="708"/>
      <c r="E213" s="709"/>
      <c r="F213" s="709"/>
      <c r="G213" s="679"/>
      <c r="H213" s="679"/>
    </row>
    <row r="214" spans="1:8" s="670" customFormat="1" ht="14.25">
      <c r="A214" s="706"/>
      <c r="B214" s="707"/>
      <c r="C214" s="708"/>
      <c r="D214" s="708"/>
      <c r="E214" s="709"/>
      <c r="F214" s="709"/>
      <c r="G214" s="679"/>
      <c r="H214" s="679"/>
    </row>
    <row r="215" spans="1:8" s="670" customFormat="1" ht="14.25">
      <c r="A215" s="706"/>
      <c r="B215" s="707"/>
      <c r="C215" s="708"/>
      <c r="D215" s="708"/>
      <c r="E215" s="709"/>
      <c r="F215" s="709"/>
      <c r="G215" s="679"/>
      <c r="H215" s="679"/>
    </row>
    <row r="216" spans="1:8" s="670" customFormat="1" ht="14.25">
      <c r="A216" s="706"/>
      <c r="B216" s="707"/>
      <c r="C216" s="708"/>
      <c r="D216" s="708"/>
      <c r="E216" s="709"/>
      <c r="F216" s="709"/>
      <c r="G216" s="679"/>
      <c r="H216" s="679"/>
    </row>
    <row r="217" spans="1:8" s="670" customFormat="1" ht="14.25">
      <c r="A217" s="706"/>
      <c r="B217" s="707"/>
      <c r="C217" s="708"/>
      <c r="D217" s="708"/>
      <c r="E217" s="709"/>
      <c r="F217" s="709"/>
      <c r="G217" s="679"/>
      <c r="H217" s="679"/>
    </row>
    <row r="218" spans="1:8" s="670" customFormat="1" ht="14.25">
      <c r="A218" s="706"/>
      <c r="B218" s="707"/>
      <c r="C218" s="708"/>
      <c r="D218" s="708"/>
      <c r="E218" s="709"/>
      <c r="F218" s="709"/>
      <c r="G218" s="679"/>
      <c r="H218" s="679"/>
    </row>
    <row r="219" spans="1:8" s="670" customFormat="1" ht="14.25">
      <c r="A219" s="706"/>
      <c r="B219" s="707"/>
      <c r="C219" s="708"/>
      <c r="D219" s="708"/>
      <c r="E219" s="709"/>
      <c r="F219" s="709"/>
      <c r="G219" s="679"/>
      <c r="H219" s="679"/>
    </row>
    <row r="220" spans="1:8" s="670" customFormat="1" ht="14.25">
      <c r="A220" s="706"/>
      <c r="B220" s="707"/>
      <c r="C220" s="708"/>
      <c r="D220" s="708"/>
      <c r="E220" s="709"/>
      <c r="F220" s="709"/>
      <c r="G220" s="679"/>
      <c r="H220" s="679"/>
    </row>
    <row r="221" spans="1:8" s="670" customFormat="1" ht="14.25">
      <c r="A221" s="706"/>
      <c r="B221" s="707"/>
      <c r="C221" s="708"/>
      <c r="D221" s="708"/>
      <c r="E221" s="709"/>
      <c r="F221" s="709"/>
      <c r="G221" s="679"/>
      <c r="H221" s="679"/>
    </row>
    <row r="223" spans="1:8" s="670" customFormat="1" ht="14.25">
      <c r="A223" s="706"/>
      <c r="B223" s="707"/>
      <c r="C223" s="708"/>
      <c r="D223" s="708"/>
      <c r="E223" s="709"/>
      <c r="F223" s="709"/>
      <c r="G223" s="679"/>
      <c r="H223" s="679"/>
    </row>
    <row r="224" spans="1:8" s="670" customFormat="1" ht="14.25">
      <c r="A224" s="706"/>
      <c r="B224" s="707"/>
      <c r="C224" s="708"/>
      <c r="D224" s="708"/>
      <c r="E224" s="709"/>
      <c r="F224" s="709"/>
      <c r="G224" s="679"/>
      <c r="H224" s="679"/>
    </row>
    <row r="225" spans="1:8" s="670" customFormat="1" ht="14.25">
      <c r="A225" s="706"/>
      <c r="B225" s="707"/>
      <c r="C225" s="708"/>
      <c r="D225" s="708"/>
      <c r="E225" s="709"/>
      <c r="F225" s="709"/>
      <c r="G225" s="679"/>
      <c r="H225" s="679"/>
    </row>
    <row r="226" spans="1:8" s="670" customFormat="1" ht="14.25">
      <c r="A226" s="706"/>
      <c r="B226" s="707"/>
      <c r="C226" s="708"/>
      <c r="D226" s="708"/>
      <c r="E226" s="709"/>
      <c r="F226" s="709"/>
      <c r="G226" s="679"/>
      <c r="H226" s="679"/>
    </row>
    <row r="227" spans="1:8" s="670" customFormat="1" ht="14.25">
      <c r="A227" s="706"/>
      <c r="B227" s="707"/>
      <c r="C227" s="708"/>
      <c r="D227" s="708"/>
      <c r="E227" s="709"/>
      <c r="F227" s="709"/>
      <c r="G227" s="679"/>
      <c r="H227" s="679"/>
    </row>
    <row r="228" spans="1:8" s="670" customFormat="1" ht="14.25">
      <c r="A228" s="706"/>
      <c r="B228" s="707"/>
      <c r="C228" s="708"/>
      <c r="D228" s="708"/>
      <c r="E228" s="709"/>
      <c r="F228" s="709"/>
      <c r="G228" s="679"/>
      <c r="H228" s="679"/>
    </row>
    <row r="229" spans="1:8" s="670" customFormat="1" ht="14.25">
      <c r="A229" s="706"/>
      <c r="B229" s="707"/>
      <c r="C229" s="708"/>
      <c r="D229" s="708"/>
      <c r="E229" s="709"/>
      <c r="F229" s="709"/>
      <c r="G229" s="679"/>
      <c r="H229" s="679"/>
    </row>
    <row r="230" spans="1:8" s="670" customFormat="1" ht="14.25">
      <c r="A230" s="706"/>
      <c r="B230" s="707"/>
      <c r="C230" s="708"/>
      <c r="D230" s="708"/>
      <c r="E230" s="709"/>
      <c r="F230" s="709"/>
      <c r="G230" s="679"/>
      <c r="H230" s="679"/>
    </row>
    <row r="231" spans="1:8" s="670" customFormat="1" ht="14.25">
      <c r="A231" s="706"/>
      <c r="B231" s="707"/>
      <c r="C231" s="708"/>
      <c r="D231" s="708"/>
      <c r="E231" s="709"/>
      <c r="F231" s="709"/>
      <c r="G231" s="679"/>
      <c r="H231" s="679"/>
    </row>
    <row r="232" spans="1:8" s="670" customFormat="1" ht="14.25">
      <c r="A232" s="706"/>
      <c r="B232" s="707"/>
      <c r="C232" s="708"/>
      <c r="D232" s="708"/>
      <c r="E232" s="709"/>
      <c r="F232" s="709"/>
      <c r="G232" s="679"/>
      <c r="H232" s="679"/>
    </row>
    <row r="233" spans="1:8" s="670" customFormat="1" ht="14.25">
      <c r="A233" s="706"/>
      <c r="B233" s="707"/>
      <c r="C233" s="708"/>
      <c r="D233" s="708"/>
      <c r="E233" s="709"/>
      <c r="F233" s="709"/>
      <c r="G233" s="679"/>
      <c r="H233" s="679"/>
    </row>
    <row r="234" spans="1:8" s="670" customFormat="1" ht="14.25">
      <c r="A234" s="706"/>
      <c r="B234" s="707"/>
      <c r="C234" s="708"/>
      <c r="D234" s="708"/>
      <c r="E234" s="709"/>
      <c r="F234" s="709"/>
      <c r="G234" s="679"/>
      <c r="H234" s="679"/>
    </row>
    <row r="235" spans="1:8" s="670" customFormat="1" ht="14.25">
      <c r="A235" s="706"/>
      <c r="B235" s="707"/>
      <c r="C235" s="708"/>
      <c r="D235" s="708"/>
      <c r="E235" s="709"/>
      <c r="F235" s="709"/>
      <c r="G235" s="679"/>
      <c r="H235" s="679"/>
    </row>
    <row r="236" spans="1:8" s="670" customFormat="1" ht="14.25">
      <c r="A236" s="706"/>
      <c r="B236" s="707"/>
      <c r="C236" s="708"/>
      <c r="D236" s="708"/>
      <c r="E236" s="709"/>
      <c r="F236" s="709"/>
      <c r="G236" s="679"/>
      <c r="H236" s="679"/>
    </row>
    <row r="237" spans="1:8" s="670" customFormat="1" ht="14.25">
      <c r="A237" s="706"/>
      <c r="B237" s="707"/>
      <c r="C237" s="708"/>
      <c r="D237" s="708"/>
      <c r="E237" s="709"/>
      <c r="F237" s="709"/>
      <c r="G237" s="679"/>
      <c r="H237" s="679"/>
    </row>
    <row r="238" spans="1:8" s="670" customFormat="1" ht="14.25">
      <c r="A238" s="706"/>
      <c r="B238" s="707"/>
      <c r="C238" s="708"/>
      <c r="D238" s="708"/>
      <c r="E238" s="709"/>
      <c r="F238" s="709"/>
      <c r="G238" s="679"/>
      <c r="H238" s="679"/>
    </row>
    <row r="239" spans="1:8" s="670" customFormat="1" ht="14.25">
      <c r="A239" s="706"/>
      <c r="B239" s="707"/>
      <c r="C239" s="708"/>
      <c r="D239" s="708"/>
      <c r="E239" s="709"/>
      <c r="F239" s="709"/>
      <c r="G239" s="679"/>
      <c r="H239" s="679"/>
    </row>
    <row r="240" spans="1:8" s="670" customFormat="1" ht="14.25">
      <c r="A240" s="706"/>
      <c r="B240" s="707"/>
      <c r="C240" s="708"/>
      <c r="D240" s="708"/>
      <c r="E240" s="709"/>
      <c r="F240" s="709"/>
      <c r="G240" s="679"/>
      <c r="H240" s="679"/>
    </row>
    <row r="241" spans="1:8" s="670" customFormat="1" ht="14.25">
      <c r="A241" s="706"/>
      <c r="B241" s="707"/>
      <c r="C241" s="708"/>
      <c r="D241" s="708"/>
      <c r="E241" s="709"/>
      <c r="F241" s="709"/>
      <c r="G241" s="679"/>
      <c r="H241" s="679"/>
    </row>
    <row r="242" spans="1:8" s="670" customFormat="1" ht="14.25">
      <c r="A242" s="706"/>
      <c r="B242" s="707"/>
      <c r="C242" s="708"/>
      <c r="D242" s="708"/>
      <c r="E242" s="709"/>
      <c r="F242" s="709"/>
      <c r="G242" s="679"/>
      <c r="H242" s="679"/>
    </row>
    <row r="243" spans="1:8" s="670" customFormat="1" ht="14.25">
      <c r="A243" s="706"/>
      <c r="B243" s="707"/>
      <c r="C243" s="708"/>
      <c r="D243" s="708"/>
      <c r="E243" s="709"/>
      <c r="F243" s="709"/>
      <c r="G243" s="679"/>
      <c r="H243" s="679"/>
    </row>
    <row r="244" spans="1:8" s="670" customFormat="1" ht="14.25">
      <c r="A244" s="706"/>
      <c r="B244" s="707"/>
      <c r="C244" s="708"/>
      <c r="D244" s="708"/>
      <c r="E244" s="709"/>
      <c r="F244" s="709"/>
      <c r="G244" s="679"/>
      <c r="H244" s="679"/>
    </row>
    <row r="245" spans="1:8" s="670" customFormat="1" ht="14.25">
      <c r="A245" s="706"/>
      <c r="B245" s="707"/>
      <c r="C245" s="708"/>
      <c r="D245" s="708"/>
      <c r="E245" s="709"/>
      <c r="F245" s="709"/>
      <c r="G245" s="679"/>
      <c r="H245" s="679"/>
    </row>
    <row r="246" spans="1:8" s="670" customFormat="1" ht="14.25">
      <c r="A246" s="706"/>
      <c r="B246" s="707"/>
      <c r="C246" s="708"/>
      <c r="D246" s="708"/>
      <c r="E246" s="709"/>
      <c r="F246" s="709"/>
      <c r="G246" s="679"/>
      <c r="H246" s="679"/>
    </row>
    <row r="247" spans="1:8" s="670" customFormat="1" ht="14.25">
      <c r="A247" s="706"/>
      <c r="B247" s="707"/>
      <c r="C247" s="708"/>
      <c r="D247" s="708"/>
      <c r="E247" s="709"/>
      <c r="F247" s="709"/>
      <c r="G247" s="679"/>
      <c r="H247" s="679"/>
    </row>
    <row r="248" spans="1:8" s="670" customFormat="1" ht="14.25">
      <c r="A248" s="706"/>
      <c r="B248" s="707"/>
      <c r="C248" s="708"/>
      <c r="D248" s="708"/>
      <c r="E248" s="709"/>
      <c r="F248" s="709"/>
      <c r="G248" s="679"/>
      <c r="H248" s="679"/>
    </row>
    <row r="249" spans="1:8" s="670" customFormat="1" ht="14.25">
      <c r="A249" s="706"/>
      <c r="B249" s="707"/>
      <c r="C249" s="708"/>
      <c r="D249" s="708"/>
      <c r="E249" s="709"/>
      <c r="F249" s="709"/>
      <c r="G249" s="679"/>
      <c r="H249" s="679"/>
    </row>
    <row r="250" spans="1:8" s="670" customFormat="1" ht="14.25">
      <c r="A250" s="706"/>
      <c r="B250" s="707"/>
      <c r="C250" s="708"/>
      <c r="D250" s="708"/>
      <c r="E250" s="709"/>
      <c r="F250" s="709"/>
      <c r="G250" s="679"/>
      <c r="H250" s="679"/>
    </row>
    <row r="251" spans="1:8" s="670" customFormat="1" ht="14.25">
      <c r="A251" s="706"/>
      <c r="B251" s="707"/>
      <c r="C251" s="708"/>
      <c r="D251" s="708"/>
      <c r="E251" s="709"/>
      <c r="F251" s="709"/>
      <c r="G251" s="679"/>
      <c r="H251" s="679"/>
    </row>
    <row r="252" spans="1:8" s="670" customFormat="1" ht="14.25">
      <c r="A252" s="706"/>
      <c r="B252" s="707"/>
      <c r="C252" s="708"/>
      <c r="D252" s="708"/>
      <c r="E252" s="709"/>
      <c r="F252" s="709"/>
      <c r="G252" s="679"/>
      <c r="H252" s="679"/>
    </row>
    <row r="253" spans="1:8" s="670" customFormat="1" ht="14.25">
      <c r="A253" s="706"/>
      <c r="B253" s="707"/>
      <c r="C253" s="708"/>
      <c r="D253" s="708"/>
      <c r="E253" s="709"/>
      <c r="F253" s="709"/>
      <c r="G253" s="679"/>
      <c r="H253" s="679"/>
    </row>
    <row r="254" spans="1:8" s="670" customFormat="1" ht="14.25">
      <c r="A254" s="706"/>
      <c r="B254" s="707"/>
      <c r="C254" s="708"/>
      <c r="D254" s="708"/>
      <c r="E254" s="709"/>
      <c r="F254" s="709"/>
      <c r="G254" s="679"/>
      <c r="H254" s="679"/>
    </row>
    <row r="255" spans="1:8" s="670" customFormat="1" ht="14.25">
      <c r="A255" s="706"/>
      <c r="B255" s="707"/>
      <c r="C255" s="708"/>
      <c r="D255" s="708"/>
      <c r="E255" s="709"/>
      <c r="F255" s="709"/>
      <c r="G255" s="679"/>
      <c r="H255" s="679"/>
    </row>
    <row r="256" spans="1:8" s="670" customFormat="1" ht="14.25">
      <c r="A256" s="706"/>
      <c r="B256" s="707"/>
      <c r="C256" s="708"/>
      <c r="D256" s="708"/>
      <c r="E256" s="709"/>
      <c r="F256" s="709"/>
      <c r="G256" s="679"/>
      <c r="H256" s="679"/>
    </row>
    <row r="257" spans="1:8" s="670" customFormat="1" ht="14.25">
      <c r="A257" s="706"/>
      <c r="B257" s="707"/>
      <c r="C257" s="708"/>
      <c r="D257" s="708"/>
      <c r="E257" s="709"/>
      <c r="F257" s="709"/>
      <c r="G257" s="679"/>
      <c r="H257" s="679"/>
    </row>
    <row r="258" spans="1:8" s="670" customFormat="1" ht="14.25">
      <c r="A258" s="706"/>
      <c r="B258" s="707"/>
      <c r="C258" s="708"/>
      <c r="D258" s="708"/>
      <c r="E258" s="709"/>
      <c r="F258" s="709"/>
      <c r="G258" s="679"/>
      <c r="H258" s="679"/>
    </row>
    <row r="259" spans="1:8" s="670" customFormat="1" ht="14.25">
      <c r="A259" s="706"/>
      <c r="B259" s="707"/>
      <c r="C259" s="708"/>
      <c r="D259" s="708"/>
      <c r="E259" s="709"/>
      <c r="F259" s="709"/>
      <c r="G259" s="679"/>
      <c r="H259" s="679"/>
    </row>
    <row r="260" spans="1:8" s="670" customFormat="1" ht="14.25">
      <c r="A260" s="706"/>
      <c r="B260" s="707"/>
      <c r="C260" s="708"/>
      <c r="D260" s="708"/>
      <c r="E260" s="709"/>
      <c r="F260" s="709"/>
      <c r="G260" s="679"/>
      <c r="H260" s="679"/>
    </row>
    <row r="261" spans="1:8" s="670" customFormat="1" ht="14.25">
      <c r="A261" s="706"/>
      <c r="B261" s="707"/>
      <c r="C261" s="708"/>
      <c r="D261" s="708"/>
      <c r="E261" s="709"/>
      <c r="F261" s="709"/>
      <c r="G261" s="679"/>
      <c r="H261" s="679"/>
    </row>
    <row r="262" spans="1:8" s="670" customFormat="1" ht="14.25">
      <c r="A262" s="706"/>
      <c r="B262" s="707"/>
      <c r="C262" s="708"/>
      <c r="D262" s="708"/>
      <c r="E262" s="709"/>
      <c r="F262" s="709"/>
      <c r="G262" s="679"/>
      <c r="H262" s="679"/>
    </row>
    <row r="263" spans="1:8" s="670" customFormat="1" ht="14.25">
      <c r="A263" s="706"/>
      <c r="B263" s="707"/>
      <c r="C263" s="708"/>
      <c r="D263" s="708"/>
      <c r="E263" s="709"/>
      <c r="F263" s="709"/>
      <c r="G263" s="679"/>
      <c r="H263" s="679"/>
    </row>
    <row r="264" spans="1:8" s="670" customFormat="1" ht="14.25">
      <c r="A264" s="706"/>
      <c r="B264" s="707"/>
      <c r="C264" s="708"/>
      <c r="D264" s="708"/>
      <c r="E264" s="709"/>
      <c r="F264" s="709"/>
      <c r="G264" s="679"/>
      <c r="H264" s="679"/>
    </row>
    <row r="265" spans="1:8" s="670" customFormat="1" ht="14.25">
      <c r="A265" s="706"/>
      <c r="B265" s="707"/>
      <c r="C265" s="708"/>
      <c r="D265" s="708"/>
      <c r="E265" s="709"/>
      <c r="F265" s="709"/>
      <c r="G265" s="679"/>
      <c r="H265" s="679"/>
    </row>
    <row r="266" spans="1:8" s="670" customFormat="1" ht="14.25">
      <c r="A266" s="706"/>
      <c r="B266" s="707"/>
      <c r="C266" s="708"/>
      <c r="D266" s="708"/>
      <c r="E266" s="709"/>
      <c r="F266" s="709"/>
      <c r="G266" s="679"/>
      <c r="H266" s="679"/>
    </row>
    <row r="267" spans="1:8" s="670" customFormat="1" ht="14.25">
      <c r="A267" s="706"/>
      <c r="B267" s="707"/>
      <c r="C267" s="708"/>
      <c r="D267" s="708"/>
      <c r="E267" s="709"/>
      <c r="F267" s="709"/>
      <c r="G267" s="679"/>
      <c r="H267" s="679"/>
    </row>
    <row r="268" spans="1:8" s="670" customFormat="1" ht="14.25">
      <c r="A268" s="706"/>
      <c r="B268" s="707"/>
      <c r="C268" s="708"/>
      <c r="D268" s="708"/>
      <c r="E268" s="709"/>
      <c r="F268" s="709"/>
      <c r="G268" s="679"/>
      <c r="H268" s="679"/>
    </row>
    <row r="269" spans="1:8" s="670" customFormat="1" ht="14.25">
      <c r="A269" s="706"/>
      <c r="B269" s="707"/>
      <c r="C269" s="708"/>
      <c r="D269" s="708"/>
      <c r="E269" s="709"/>
      <c r="F269" s="709"/>
      <c r="G269" s="679"/>
      <c r="H269" s="679"/>
    </row>
    <row r="270" spans="1:8" s="670" customFormat="1" ht="14.25">
      <c r="A270" s="706"/>
      <c r="B270" s="707"/>
      <c r="C270" s="708"/>
      <c r="D270" s="708"/>
      <c r="E270" s="709"/>
      <c r="F270" s="709"/>
      <c r="G270" s="679"/>
      <c r="H270" s="679"/>
    </row>
    <row r="271" spans="1:8" s="670" customFormat="1" ht="14.25">
      <c r="A271" s="706"/>
      <c r="B271" s="707"/>
      <c r="C271" s="708"/>
      <c r="D271" s="708"/>
      <c r="E271" s="709"/>
      <c r="F271" s="709"/>
      <c r="G271" s="679"/>
      <c r="H271" s="679"/>
    </row>
    <row r="272" spans="1:8" s="670" customFormat="1" ht="14.25">
      <c r="A272" s="706"/>
      <c r="B272" s="707"/>
      <c r="C272" s="708"/>
      <c r="D272" s="708"/>
      <c r="E272" s="709"/>
      <c r="F272" s="709"/>
      <c r="G272" s="679"/>
      <c r="H272" s="679"/>
    </row>
    <row r="273" spans="1:8" s="670" customFormat="1" ht="14.25">
      <c r="A273" s="706"/>
      <c r="B273" s="707"/>
      <c r="C273" s="708"/>
      <c r="D273" s="708"/>
      <c r="E273" s="709"/>
      <c r="F273" s="709"/>
      <c r="G273" s="679"/>
      <c r="H273" s="679"/>
    </row>
    <row r="274" spans="1:8" s="670" customFormat="1" ht="14.25">
      <c r="A274" s="706"/>
      <c r="B274" s="707"/>
      <c r="C274" s="708"/>
      <c r="D274" s="708"/>
      <c r="E274" s="709"/>
      <c r="F274" s="709"/>
      <c r="G274" s="679"/>
      <c r="H274" s="679"/>
    </row>
    <row r="275" spans="1:8" s="670" customFormat="1" ht="14.25">
      <c r="A275" s="706"/>
      <c r="B275" s="707"/>
      <c r="C275" s="708"/>
      <c r="D275" s="708"/>
      <c r="E275" s="709"/>
      <c r="F275" s="709"/>
      <c r="G275" s="679"/>
      <c r="H275" s="679"/>
    </row>
    <row r="276" spans="1:8" s="670" customFormat="1" ht="14.25">
      <c r="A276" s="706"/>
      <c r="B276" s="707"/>
      <c r="C276" s="708"/>
      <c r="D276" s="708"/>
      <c r="E276" s="709"/>
      <c r="F276" s="709"/>
      <c r="G276" s="679"/>
      <c r="H276" s="679"/>
    </row>
    <row r="277" spans="1:8" s="670" customFormat="1" ht="14.25">
      <c r="A277" s="706"/>
      <c r="B277" s="707"/>
      <c r="C277" s="708"/>
      <c r="D277" s="708"/>
      <c r="E277" s="709"/>
      <c r="F277" s="709"/>
      <c r="G277" s="679"/>
      <c r="H277" s="679"/>
    </row>
    <row r="278" spans="1:8" s="670" customFormat="1" ht="14.25">
      <c r="A278" s="706"/>
      <c r="B278" s="707"/>
      <c r="C278" s="708"/>
      <c r="D278" s="708"/>
      <c r="E278" s="709"/>
      <c r="F278" s="709"/>
      <c r="G278" s="679"/>
      <c r="H278" s="679"/>
    </row>
    <row r="279" spans="1:8" s="670" customFormat="1" ht="14.25">
      <c r="A279" s="706"/>
      <c r="B279" s="707"/>
      <c r="C279" s="708"/>
      <c r="D279" s="708"/>
      <c r="E279" s="709"/>
      <c r="F279" s="709"/>
      <c r="G279" s="679"/>
      <c r="H279" s="679"/>
    </row>
    <row r="280" spans="1:8" s="670" customFormat="1" ht="14.25">
      <c r="A280" s="706"/>
      <c r="B280" s="707"/>
      <c r="C280" s="708"/>
      <c r="D280" s="708"/>
      <c r="E280" s="709"/>
      <c r="F280" s="709"/>
      <c r="G280" s="679"/>
      <c r="H280" s="679"/>
    </row>
    <row r="281" spans="1:8" s="670" customFormat="1" ht="14.25">
      <c r="A281" s="706"/>
      <c r="B281" s="707"/>
      <c r="C281" s="708"/>
      <c r="D281" s="708"/>
      <c r="E281" s="709"/>
      <c r="F281" s="709"/>
      <c r="G281" s="679"/>
      <c r="H281" s="679"/>
    </row>
    <row r="282" spans="1:8" s="670" customFormat="1" ht="14.25">
      <c r="A282" s="706"/>
      <c r="B282" s="707"/>
      <c r="C282" s="708"/>
      <c r="D282" s="708"/>
      <c r="E282" s="709"/>
      <c r="F282" s="709"/>
      <c r="G282" s="679"/>
      <c r="H282" s="679"/>
    </row>
    <row r="283" spans="1:8" s="670" customFormat="1" ht="14.25">
      <c r="A283" s="706"/>
      <c r="B283" s="707"/>
      <c r="C283" s="708"/>
      <c r="D283" s="708"/>
      <c r="E283" s="709"/>
      <c r="F283" s="709"/>
      <c r="G283" s="679"/>
      <c r="H283" s="679"/>
    </row>
    <row r="284" spans="1:8" s="670" customFormat="1" ht="14.25">
      <c r="A284" s="706"/>
      <c r="B284" s="707"/>
      <c r="C284" s="708"/>
      <c r="D284" s="708"/>
      <c r="E284" s="709"/>
      <c r="F284" s="709"/>
      <c r="G284" s="679"/>
      <c r="H284" s="679"/>
    </row>
    <row r="285" spans="1:8" s="670" customFormat="1" ht="14.25">
      <c r="A285" s="706"/>
      <c r="B285" s="707"/>
      <c r="C285" s="708"/>
      <c r="D285" s="708"/>
      <c r="E285" s="709"/>
      <c r="F285" s="709"/>
      <c r="G285" s="679"/>
      <c r="H285" s="679"/>
    </row>
    <row r="286" spans="1:8" s="670" customFormat="1" ht="14.25">
      <c r="A286" s="706"/>
      <c r="B286" s="707"/>
      <c r="C286" s="708"/>
      <c r="D286" s="708"/>
      <c r="E286" s="709"/>
      <c r="F286" s="709"/>
      <c r="G286" s="679"/>
      <c r="H286" s="679"/>
    </row>
    <row r="287" spans="1:8" s="670" customFormat="1" ht="14.25">
      <c r="A287" s="706"/>
      <c r="B287" s="707"/>
      <c r="C287" s="708"/>
      <c r="D287" s="708"/>
      <c r="E287" s="709"/>
      <c r="F287" s="709"/>
      <c r="G287" s="679"/>
      <c r="H287" s="679"/>
    </row>
    <row r="288" spans="1:8" s="670" customFormat="1" ht="14.25">
      <c r="A288" s="706"/>
      <c r="B288" s="707"/>
      <c r="C288" s="708"/>
      <c r="D288" s="708"/>
      <c r="E288" s="709"/>
      <c r="F288" s="709"/>
      <c r="G288" s="679"/>
      <c r="H288" s="679"/>
    </row>
    <row r="289" spans="1:8" s="670" customFormat="1" ht="14.25">
      <c r="A289" s="706"/>
      <c r="B289" s="707"/>
      <c r="C289" s="708"/>
      <c r="D289" s="708"/>
      <c r="E289" s="709"/>
      <c r="F289" s="709"/>
      <c r="G289" s="679"/>
      <c r="H289" s="679"/>
    </row>
    <row r="290" spans="1:8" s="670" customFormat="1" ht="14.25">
      <c r="A290" s="706"/>
      <c r="B290" s="707"/>
      <c r="C290" s="708"/>
      <c r="D290" s="708"/>
      <c r="E290" s="709"/>
      <c r="F290" s="709"/>
      <c r="G290" s="679"/>
      <c r="H290" s="679"/>
    </row>
    <row r="291" spans="1:8" s="670" customFormat="1" ht="14.25">
      <c r="A291" s="706"/>
      <c r="B291" s="707"/>
      <c r="C291" s="708"/>
      <c r="D291" s="708"/>
      <c r="E291" s="709"/>
      <c r="F291" s="709"/>
      <c r="G291" s="679"/>
      <c r="H291" s="679"/>
    </row>
    <row r="292" spans="1:8" s="670" customFormat="1" ht="14.25">
      <c r="A292" s="706"/>
      <c r="B292" s="707"/>
      <c r="C292" s="708"/>
      <c r="D292" s="708"/>
      <c r="E292" s="709"/>
      <c r="F292" s="709"/>
      <c r="G292" s="679"/>
      <c r="H292" s="679"/>
    </row>
    <row r="293" spans="1:8" s="670" customFormat="1" ht="14.25">
      <c r="A293" s="706"/>
      <c r="B293" s="707"/>
      <c r="C293" s="708"/>
      <c r="D293" s="708"/>
      <c r="E293" s="709"/>
      <c r="F293" s="709"/>
      <c r="G293" s="679"/>
      <c r="H293" s="679"/>
    </row>
    <row r="294" spans="1:8" s="670" customFormat="1" ht="14.25">
      <c r="A294" s="706"/>
      <c r="B294" s="707"/>
      <c r="C294" s="708"/>
      <c r="D294" s="708"/>
      <c r="E294" s="709"/>
      <c r="F294" s="709"/>
      <c r="G294" s="679"/>
      <c r="H294" s="679"/>
    </row>
    <row r="295" spans="1:8" s="670" customFormat="1" ht="14.25">
      <c r="A295" s="706"/>
      <c r="B295" s="707"/>
      <c r="C295" s="708"/>
      <c r="D295" s="708"/>
      <c r="E295" s="709"/>
      <c r="F295" s="709"/>
      <c r="G295" s="679"/>
      <c r="H295" s="679"/>
    </row>
    <row r="296" spans="1:8" s="670" customFormat="1" ht="14.25">
      <c r="A296" s="706"/>
      <c r="B296" s="707"/>
      <c r="C296" s="708"/>
      <c r="D296" s="708"/>
      <c r="E296" s="709"/>
      <c r="F296" s="709"/>
      <c r="G296" s="679"/>
      <c r="H296" s="679"/>
    </row>
    <row r="297" spans="1:8" s="670" customFormat="1" ht="14.25">
      <c r="A297" s="706"/>
      <c r="B297" s="707"/>
      <c r="C297" s="708"/>
      <c r="D297" s="708"/>
      <c r="E297" s="709"/>
      <c r="F297" s="709"/>
      <c r="G297" s="679"/>
      <c r="H297" s="679"/>
    </row>
    <row r="298" spans="1:8" s="670" customFormat="1" ht="14.25">
      <c r="A298" s="706"/>
      <c r="B298" s="707"/>
      <c r="C298" s="708"/>
      <c r="D298" s="708"/>
      <c r="E298" s="709"/>
      <c r="F298" s="709"/>
      <c r="G298" s="679"/>
      <c r="H298" s="679"/>
    </row>
    <row r="299" spans="1:8" s="670" customFormat="1" ht="14.25">
      <c r="A299" s="706"/>
      <c r="B299" s="707"/>
      <c r="C299" s="708"/>
      <c r="D299" s="708"/>
      <c r="E299" s="709"/>
      <c r="F299" s="709"/>
      <c r="G299" s="679"/>
      <c r="H299" s="679"/>
    </row>
    <row r="300" spans="1:8" s="670" customFormat="1" ht="14.25">
      <c r="A300" s="706"/>
      <c r="B300" s="707"/>
      <c r="C300" s="708"/>
      <c r="D300" s="708"/>
      <c r="E300" s="709"/>
      <c r="F300" s="709"/>
      <c r="G300" s="679"/>
      <c r="H300" s="679"/>
    </row>
    <row r="301" spans="1:8" s="670" customFormat="1" ht="14.25">
      <c r="A301" s="706"/>
      <c r="B301" s="707"/>
      <c r="C301" s="708"/>
      <c r="D301" s="708"/>
      <c r="E301" s="709"/>
      <c r="F301" s="709"/>
      <c r="G301" s="679"/>
      <c r="H301" s="679"/>
    </row>
    <row r="302" spans="1:8" s="670" customFormat="1" ht="14.25">
      <c r="A302" s="706"/>
      <c r="B302" s="707"/>
      <c r="C302" s="708"/>
      <c r="D302" s="708"/>
      <c r="E302" s="709"/>
      <c r="F302" s="709"/>
      <c r="G302" s="679"/>
      <c r="H302" s="679"/>
    </row>
    <row r="303" spans="1:8" s="670" customFormat="1" ht="14.25">
      <c r="A303" s="706"/>
      <c r="B303" s="707"/>
      <c r="C303" s="708"/>
      <c r="D303" s="708"/>
      <c r="E303" s="709"/>
      <c r="F303" s="709"/>
      <c r="G303" s="679"/>
      <c r="H303" s="679"/>
    </row>
    <row r="304" spans="1:8" s="670" customFormat="1" ht="14.25">
      <c r="A304" s="706"/>
      <c r="B304" s="707"/>
      <c r="C304" s="708"/>
      <c r="D304" s="708"/>
      <c r="E304" s="709"/>
      <c r="F304" s="709"/>
      <c r="G304" s="679"/>
      <c r="H304" s="679"/>
    </row>
    <row r="305" spans="1:8" s="670" customFormat="1" ht="14.25">
      <c r="A305" s="706"/>
      <c r="B305" s="707"/>
      <c r="C305" s="708"/>
      <c r="D305" s="708"/>
      <c r="E305" s="709"/>
      <c r="F305" s="709"/>
      <c r="G305" s="679"/>
      <c r="H305" s="679"/>
    </row>
    <row r="306" spans="1:8" s="670" customFormat="1" ht="14.25">
      <c r="A306" s="706"/>
      <c r="B306" s="707"/>
      <c r="C306" s="708"/>
      <c r="D306" s="708"/>
      <c r="E306" s="709"/>
      <c r="F306" s="709"/>
      <c r="G306" s="679"/>
      <c r="H306" s="679"/>
    </row>
    <row r="307" spans="1:8" s="670" customFormat="1" ht="14.25">
      <c r="A307" s="706"/>
      <c r="B307" s="707"/>
      <c r="C307" s="708"/>
      <c r="D307" s="708"/>
      <c r="E307" s="709"/>
      <c r="F307" s="709"/>
      <c r="G307" s="679"/>
      <c r="H307" s="679"/>
    </row>
    <row r="308" spans="1:8" s="670" customFormat="1" ht="14.25">
      <c r="A308" s="706"/>
      <c r="B308" s="707"/>
      <c r="C308" s="708"/>
      <c r="D308" s="708"/>
      <c r="E308" s="709"/>
      <c r="F308" s="709"/>
      <c r="G308" s="679"/>
      <c r="H308" s="679"/>
    </row>
    <row r="309" spans="1:8" s="670" customFormat="1" ht="14.25">
      <c r="A309" s="706"/>
      <c r="B309" s="707"/>
      <c r="C309" s="708"/>
      <c r="D309" s="708"/>
      <c r="E309" s="709"/>
      <c r="F309" s="709"/>
      <c r="G309" s="679"/>
      <c r="H309" s="679"/>
    </row>
    <row r="310" spans="1:8" s="670" customFormat="1" ht="14.25">
      <c r="A310" s="706"/>
      <c r="B310" s="707"/>
      <c r="C310" s="708"/>
      <c r="D310" s="708"/>
      <c r="E310" s="709"/>
      <c r="F310" s="709"/>
      <c r="G310" s="679"/>
      <c r="H310" s="679"/>
    </row>
    <row r="311" spans="1:9" s="670" customFormat="1" ht="15">
      <c r="A311" s="706"/>
      <c r="B311" s="707"/>
      <c r="C311" s="708"/>
      <c r="D311" s="708"/>
      <c r="E311" s="709"/>
      <c r="F311" s="709"/>
      <c r="G311" s="679"/>
      <c r="H311" s="679"/>
      <c r="I311" s="710"/>
    </row>
    <row r="312" spans="1:8" s="670" customFormat="1" ht="14.25">
      <c r="A312" s="706"/>
      <c r="B312" s="707"/>
      <c r="C312" s="708"/>
      <c r="D312" s="708"/>
      <c r="E312" s="709"/>
      <c r="F312" s="709"/>
      <c r="G312" s="679"/>
      <c r="H312" s="679"/>
    </row>
    <row r="313" spans="1:8" s="670" customFormat="1" ht="14.25">
      <c r="A313" s="706"/>
      <c r="B313" s="707"/>
      <c r="C313" s="708"/>
      <c r="D313" s="708"/>
      <c r="E313" s="709"/>
      <c r="F313" s="709"/>
      <c r="G313" s="679"/>
      <c r="H313" s="679"/>
    </row>
    <row r="314" spans="1:8" s="670" customFormat="1" ht="14.25">
      <c r="A314" s="706"/>
      <c r="B314" s="707"/>
      <c r="C314" s="708"/>
      <c r="D314" s="708"/>
      <c r="E314" s="709"/>
      <c r="F314" s="709"/>
      <c r="G314" s="679"/>
      <c r="H314" s="679"/>
    </row>
    <row r="315" spans="1:8" s="670" customFormat="1" ht="14.25">
      <c r="A315" s="706"/>
      <c r="B315" s="707"/>
      <c r="C315" s="708"/>
      <c r="D315" s="708"/>
      <c r="E315" s="709"/>
      <c r="F315" s="709"/>
      <c r="G315" s="679"/>
      <c r="H315" s="679"/>
    </row>
  </sheetData>
  <sheetProtection/>
  <mergeCells count="9">
    <mergeCell ref="A58:E58"/>
    <mergeCell ref="A59:H59"/>
    <mergeCell ref="A70:E70"/>
    <mergeCell ref="C1:H1"/>
    <mergeCell ref="C2:H2"/>
    <mergeCell ref="A3:H3"/>
    <mergeCell ref="A6:H6"/>
    <mergeCell ref="A41:E41"/>
    <mergeCell ref="A43:H43"/>
  </mergeCells>
  <printOptions gridLines="1"/>
  <pageMargins left="0.5905511811023623" right="0.5905511811023623" top="0.5905511811023623" bottom="0.984251968503937" header="0.5118110236220472" footer="0.5118110236220472"/>
  <pageSetup horizontalDpi="600" verticalDpi="600" orientation="landscape" paperSize="9" scale="85" r:id="rId1"/>
  <headerFooter alignWithMargins="0">
    <oddFooter>&amp;C&amp;P ze &amp;N</oddFooter>
  </headerFooter>
  <rowBreaks count="1" manualBreakCount="1">
    <brk id="18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16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5.375" style="264" customWidth="1"/>
    <col min="2" max="2" width="40.75390625" style="261" customWidth="1"/>
    <col min="3" max="3" width="5.25390625" style="264" customWidth="1"/>
    <col min="4" max="4" width="8.125" style="263" customWidth="1"/>
    <col min="5" max="5" width="11.00390625" style="265" customWidth="1"/>
    <col min="6" max="6" width="17.75390625" style="266" customWidth="1"/>
  </cols>
  <sheetData>
    <row r="1" spans="1:7" s="462" customFormat="1" ht="15.75" customHeight="1">
      <c r="A1" s="515" t="s">
        <v>1063</v>
      </c>
      <c r="B1" s="516"/>
      <c r="C1" s="516"/>
      <c r="D1" s="516"/>
      <c r="E1" s="517"/>
      <c r="F1" s="518"/>
      <c r="G1" s="214"/>
    </row>
    <row r="2" spans="1:6" s="461" customFormat="1" ht="30" customHeight="1">
      <c r="A2" s="519" t="s">
        <v>1237</v>
      </c>
      <c r="B2" s="463"/>
      <c r="C2" s="463"/>
      <c r="D2" s="463"/>
      <c r="E2" s="216"/>
      <c r="F2" s="520"/>
    </row>
    <row r="3" spans="1:6" ht="15" customHeight="1" thickBot="1">
      <c r="A3" s="603"/>
      <c r="B3" s="219"/>
      <c r="C3" s="220"/>
      <c r="D3" s="221"/>
      <c r="E3" s="216"/>
      <c r="F3" s="522"/>
    </row>
    <row r="4" spans="1:6" ht="18.75" customHeight="1">
      <c r="A4" s="597"/>
      <c r="B4" s="917" t="s">
        <v>1356</v>
      </c>
      <c r="C4" s="917"/>
      <c r="D4" s="917"/>
      <c r="E4" s="224"/>
      <c r="F4" s="225"/>
    </row>
    <row r="5" spans="1:6" ht="12.75">
      <c r="A5" s="606">
        <v>1</v>
      </c>
      <c r="B5" s="226" t="s">
        <v>1348</v>
      </c>
      <c r="C5" s="227" t="s">
        <v>1277</v>
      </c>
      <c r="D5" s="228">
        <v>1</v>
      </c>
      <c r="E5" s="229">
        <f>'byt č.1'!H79</f>
        <v>0</v>
      </c>
      <c r="F5" s="230">
        <f>D5*E5</f>
        <v>0</v>
      </c>
    </row>
    <row r="6" spans="1:6" ht="12.75">
      <c r="A6" s="606">
        <v>2</v>
      </c>
      <c r="B6" s="226" t="s">
        <v>1604</v>
      </c>
      <c r="C6" s="227" t="s">
        <v>1277</v>
      </c>
      <c r="D6" s="228">
        <v>10</v>
      </c>
      <c r="E6" s="229">
        <f>'byt 2,5,6,9,10,13,14,17,18,21'!H75</f>
        <v>0</v>
      </c>
      <c r="F6" s="230">
        <f>D6*E6</f>
        <v>0</v>
      </c>
    </row>
    <row r="7" spans="1:6" ht="12.75">
      <c r="A7" s="606">
        <v>3</v>
      </c>
      <c r="B7" s="226" t="s">
        <v>1605</v>
      </c>
      <c r="C7" s="227" t="s">
        <v>1277</v>
      </c>
      <c r="D7" s="228">
        <v>10</v>
      </c>
      <c r="E7" s="229">
        <f>'byt 3,4,7,8,11,12,15,16,19,20'!H75</f>
        <v>0</v>
      </c>
      <c r="F7" s="230">
        <f>D7*E7</f>
        <v>0</v>
      </c>
    </row>
    <row r="8" spans="1:6" ht="12.75">
      <c r="A8" s="606">
        <v>4</v>
      </c>
      <c r="B8" s="226" t="s">
        <v>928</v>
      </c>
      <c r="C8" s="227" t="s">
        <v>1277</v>
      </c>
      <c r="D8" s="228">
        <v>1</v>
      </c>
      <c r="E8" s="229">
        <f>'byt č.22'!H76</f>
        <v>0</v>
      </c>
      <c r="F8" s="230">
        <f>D8*E8</f>
        <v>0</v>
      </c>
    </row>
    <row r="9" spans="1:8" ht="16.5" thickBot="1">
      <c r="A9" s="607">
        <v>5</v>
      </c>
      <c r="B9" s="231" t="s">
        <v>1358</v>
      </c>
      <c r="C9" s="232"/>
      <c r="D9" s="233"/>
      <c r="E9" s="234"/>
      <c r="F9" s="235">
        <f>SUM(F5:F8)</f>
        <v>0</v>
      </c>
      <c r="H9" s="13"/>
    </row>
    <row r="10" spans="1:6" ht="13.5" thickBot="1">
      <c r="A10" s="603"/>
      <c r="B10" s="237"/>
      <c r="C10" s="220"/>
      <c r="D10" s="221"/>
      <c r="E10" s="216"/>
      <c r="F10" s="523"/>
    </row>
    <row r="11" spans="1:6" ht="18.75" customHeight="1">
      <c r="A11" s="597"/>
      <c r="B11" s="917" t="s">
        <v>1357</v>
      </c>
      <c r="C11" s="917"/>
      <c r="D11" s="917"/>
      <c r="E11" s="917"/>
      <c r="F11" s="918"/>
    </row>
    <row r="12" spans="1:6" ht="12.75">
      <c r="A12" s="598" t="s">
        <v>1274</v>
      </c>
      <c r="B12" s="226" t="s">
        <v>1717</v>
      </c>
      <c r="C12" s="227"/>
      <c r="D12" s="228"/>
      <c r="E12" s="229"/>
      <c r="F12" s="230">
        <f>ZTI!I131</f>
        <v>0</v>
      </c>
    </row>
    <row r="13" spans="1:6" ht="12.75">
      <c r="A13" s="598" t="s">
        <v>1276</v>
      </c>
      <c r="B13" s="226" t="s">
        <v>1718</v>
      </c>
      <c r="C13" s="227"/>
      <c r="D13" s="228"/>
      <c r="E13" s="229"/>
      <c r="F13" s="230">
        <f>Silnoproud!F110</f>
        <v>0</v>
      </c>
    </row>
    <row r="14" spans="1:6" ht="12.75">
      <c r="A14" s="598" t="s">
        <v>1278</v>
      </c>
      <c r="B14" s="226" t="s">
        <v>1719</v>
      </c>
      <c r="C14" s="227"/>
      <c r="D14" s="228"/>
      <c r="E14" s="229"/>
      <c r="F14" s="230">
        <f>Slaboproud!F77</f>
        <v>0</v>
      </c>
    </row>
    <row r="15" spans="1:6" ht="12.75">
      <c r="A15" s="598" t="s">
        <v>1279</v>
      </c>
      <c r="B15" s="226" t="s">
        <v>1341</v>
      </c>
      <c r="C15" s="227"/>
      <c r="D15" s="228"/>
      <c r="E15" s="229"/>
      <c r="F15" s="230">
        <f>'Výplně otvorů'!H45</f>
        <v>0</v>
      </c>
    </row>
    <row r="16" spans="1:6" ht="12.75">
      <c r="A16" s="598" t="s">
        <v>1280</v>
      </c>
      <c r="B16" s="226" t="s">
        <v>749</v>
      </c>
      <c r="C16" s="227"/>
      <c r="D16" s="228"/>
      <c r="E16" s="229"/>
      <c r="F16" s="230">
        <f>'Společné prostory'!H148</f>
        <v>0</v>
      </c>
    </row>
    <row r="17" spans="1:6" ht="12.75">
      <c r="A17" s="598" t="s">
        <v>1281</v>
      </c>
      <c r="B17" s="226" t="s">
        <v>1355</v>
      </c>
      <c r="C17" s="227"/>
      <c r="D17" s="228"/>
      <c r="E17" s="229"/>
      <c r="F17" s="230">
        <f>'Vyklízení sklepů'!G9</f>
        <v>0</v>
      </c>
    </row>
    <row r="18" spans="1:6" ht="19.5" customHeight="1" thickBot="1">
      <c r="A18" s="599" t="s">
        <v>1283</v>
      </c>
      <c r="B18" s="919" t="s">
        <v>1357</v>
      </c>
      <c r="C18" s="919"/>
      <c r="D18" s="919"/>
      <c r="E18" s="919"/>
      <c r="F18" s="235">
        <f>SUM(F12:F17)</f>
        <v>0</v>
      </c>
    </row>
    <row r="19" spans="1:6" ht="13.5" thickBot="1">
      <c r="A19" s="603"/>
      <c r="B19" s="237"/>
      <c r="C19" s="220"/>
      <c r="D19" s="221"/>
      <c r="E19" s="216"/>
      <c r="F19" s="522"/>
    </row>
    <row r="20" spans="1:6" ht="19.5" customHeight="1" thickBot="1">
      <c r="A20" s="597" t="s">
        <v>1285</v>
      </c>
      <c r="B20" s="239" t="s">
        <v>1359</v>
      </c>
      <c r="C20" s="222"/>
      <c r="D20" s="223"/>
      <c r="E20" s="224"/>
      <c r="F20" s="240">
        <f>F18+F9</f>
        <v>0</v>
      </c>
    </row>
    <row r="21" spans="1:6" ht="13.5" thickBot="1">
      <c r="A21" s="597" t="s">
        <v>1286</v>
      </c>
      <c r="B21" s="226" t="s">
        <v>1349</v>
      </c>
      <c r="C21" s="241" t="s">
        <v>1345</v>
      </c>
      <c r="D21" s="241">
        <v>0.025</v>
      </c>
      <c r="E21" s="229">
        <f>F20</f>
        <v>0</v>
      </c>
      <c r="F21" s="230">
        <f>D21*E21</f>
        <v>0</v>
      </c>
    </row>
    <row r="22" spans="1:6" ht="18.75" customHeight="1">
      <c r="A22" s="597" t="s">
        <v>1287</v>
      </c>
      <c r="B22" s="242" t="s">
        <v>1241</v>
      </c>
      <c r="C22" s="227"/>
      <c r="D22" s="227"/>
      <c r="E22" s="229"/>
      <c r="F22" s="243">
        <f>SUM(F20:F21)</f>
        <v>0</v>
      </c>
    </row>
    <row r="23" spans="1:6" ht="12.75">
      <c r="A23" s="598"/>
      <c r="B23" s="226"/>
      <c r="C23" s="227"/>
      <c r="D23" s="227"/>
      <c r="E23" s="229"/>
      <c r="F23" s="230"/>
    </row>
    <row r="24" spans="1:6" ht="18.75" customHeight="1">
      <c r="A24" s="598" t="s">
        <v>1288</v>
      </c>
      <c r="B24" s="242" t="s">
        <v>1336</v>
      </c>
      <c r="C24" s="227"/>
      <c r="D24" s="227"/>
      <c r="E24" s="229"/>
      <c r="F24" s="243">
        <f>'Zpevněné plochy'!J70</f>
        <v>0</v>
      </c>
    </row>
    <row r="25" spans="1:6" ht="12.75">
      <c r="A25" s="598" t="s">
        <v>1289</v>
      </c>
      <c r="B25" s="226" t="s">
        <v>1349</v>
      </c>
      <c r="C25" s="241" t="s">
        <v>1345</v>
      </c>
      <c r="D25" s="241">
        <v>0.025</v>
      </c>
      <c r="E25" s="229">
        <f>F24</f>
        <v>0</v>
      </c>
      <c r="F25" s="230">
        <f>D25*E25</f>
        <v>0</v>
      </c>
    </row>
    <row r="26" spans="1:6" ht="18.75" customHeight="1" thickBot="1">
      <c r="A26" s="599" t="s">
        <v>1290</v>
      </c>
      <c r="B26" s="231" t="s">
        <v>1238</v>
      </c>
      <c r="C26" s="232"/>
      <c r="D26" s="233"/>
      <c r="E26" s="234"/>
      <c r="F26" s="235">
        <f>SUM(F24:F25)</f>
        <v>0</v>
      </c>
    </row>
    <row r="27" spans="1:6" ht="12.75">
      <c r="A27" s="600"/>
      <c r="B27" s="244"/>
      <c r="C27" s="245"/>
      <c r="D27" s="246"/>
      <c r="E27" s="247"/>
      <c r="F27" s="524"/>
    </row>
    <row r="28" spans="1:6" ht="18.75" customHeight="1">
      <c r="A28" s="602" t="s">
        <v>1291</v>
      </c>
      <c r="B28" s="920" t="s">
        <v>1351</v>
      </c>
      <c r="C28" s="920"/>
      <c r="D28" s="920"/>
      <c r="E28" s="248"/>
      <c r="F28" s="525">
        <f>F26+F22</f>
        <v>0</v>
      </c>
    </row>
    <row r="29" spans="1:6" ht="12.75">
      <c r="A29" s="598"/>
      <c r="B29" s="249"/>
      <c r="C29" s="250"/>
      <c r="D29" s="251"/>
      <c r="E29" s="229"/>
      <c r="F29" s="526"/>
    </row>
    <row r="30" spans="1:6" ht="12.75">
      <c r="A30" s="598"/>
      <c r="B30" s="252"/>
      <c r="C30" s="250"/>
      <c r="D30" s="251"/>
      <c r="E30" s="229"/>
      <c r="F30" s="230"/>
    </row>
    <row r="31" spans="1:6" ht="12.75">
      <c r="A31" s="598" t="s">
        <v>1292</v>
      </c>
      <c r="B31" s="252" t="s">
        <v>931</v>
      </c>
      <c r="C31" s="253" t="s">
        <v>1345</v>
      </c>
      <c r="D31" s="253">
        <v>0.14</v>
      </c>
      <c r="E31" s="229">
        <f>F22</f>
        <v>0</v>
      </c>
      <c r="F31" s="230">
        <f>D31*E31</f>
        <v>0</v>
      </c>
    </row>
    <row r="32" spans="1:6" ht="12.75">
      <c r="A32" s="598" t="s">
        <v>1293</v>
      </c>
      <c r="B32" s="252" t="s">
        <v>1353</v>
      </c>
      <c r="C32" s="253" t="s">
        <v>1345</v>
      </c>
      <c r="D32" s="253">
        <v>0.2</v>
      </c>
      <c r="E32" s="229">
        <f>F26</f>
        <v>0</v>
      </c>
      <c r="F32" s="230">
        <f>D32*E32</f>
        <v>0</v>
      </c>
    </row>
    <row r="33" spans="1:6" ht="12.75">
      <c r="A33" s="598" t="s">
        <v>1294</v>
      </c>
      <c r="B33" s="249" t="s">
        <v>1350</v>
      </c>
      <c r="C33" s="227"/>
      <c r="D33" s="254"/>
      <c r="E33" s="229"/>
      <c r="F33" s="526">
        <f>F32+F31</f>
        <v>0</v>
      </c>
    </row>
    <row r="34" spans="1:6" ht="12.75">
      <c r="A34" s="598"/>
      <c r="B34" s="252"/>
      <c r="C34" s="227"/>
      <c r="D34" s="228"/>
      <c r="E34" s="229"/>
      <c r="F34" s="230"/>
    </row>
    <row r="35" spans="1:6" ht="31.5" customHeight="1">
      <c r="A35" s="598" t="s">
        <v>1295</v>
      </c>
      <c r="B35" s="916" t="s">
        <v>1352</v>
      </c>
      <c r="C35" s="916"/>
      <c r="D35" s="916"/>
      <c r="E35" s="256"/>
      <c r="F35" s="243">
        <f>F33+F28</f>
        <v>0</v>
      </c>
    </row>
    <row r="36" spans="1:7" s="461" customFormat="1" ht="12.75">
      <c r="A36" s="603"/>
      <c r="B36" s="218"/>
      <c r="C36" s="220"/>
      <c r="D36" s="221"/>
      <c r="E36" s="216"/>
      <c r="F36" s="520"/>
      <c r="G36" s="192"/>
    </row>
    <row r="37" spans="1:7" s="461" customFormat="1" ht="12.75">
      <c r="A37" s="863"/>
      <c r="B37" s="464" t="s">
        <v>1236</v>
      </c>
      <c r="C37" s="220"/>
      <c r="D37" s="221"/>
      <c r="E37" s="216"/>
      <c r="F37" s="520"/>
      <c r="G37" s="192"/>
    </row>
    <row r="38" spans="1:7" s="461" customFormat="1" ht="12.75">
      <c r="A38" s="863"/>
      <c r="B38" s="218" t="s">
        <v>1597</v>
      </c>
      <c r="C38" s="220"/>
      <c r="D38" s="221"/>
      <c r="E38" s="216"/>
      <c r="F38" s="520"/>
      <c r="G38" s="192"/>
    </row>
    <row r="39" spans="1:7" s="461" customFormat="1" ht="12.75">
      <c r="A39" s="863"/>
      <c r="B39" s="218" t="s">
        <v>1598</v>
      </c>
      <c r="C39" s="220"/>
      <c r="D39" s="221"/>
      <c r="E39" s="216"/>
      <c r="F39" s="520"/>
      <c r="G39" s="192"/>
    </row>
    <row r="40" spans="1:7" s="461" customFormat="1" ht="12.75">
      <c r="A40" s="863"/>
      <c r="B40" s="218" t="s">
        <v>1599</v>
      </c>
      <c r="C40" s="220"/>
      <c r="D40" s="221"/>
      <c r="E40" s="216"/>
      <c r="F40" s="520"/>
      <c r="G40" s="192"/>
    </row>
    <row r="41" spans="1:7" s="461" customFormat="1" ht="13.5" thickBot="1">
      <c r="A41" s="864"/>
      <c r="B41" s="527" t="s">
        <v>1347</v>
      </c>
      <c r="C41" s="528"/>
      <c r="D41" s="529"/>
      <c r="E41" s="530"/>
      <c r="F41" s="531"/>
      <c r="G41" s="192"/>
    </row>
    <row r="42" spans="1:7" s="461" customFormat="1" ht="12.75">
      <c r="A42" s="238"/>
      <c r="C42" s="220"/>
      <c r="D42" s="221"/>
      <c r="E42" s="216"/>
      <c r="F42" s="216"/>
      <c r="G42" s="192"/>
    </row>
    <row r="43" spans="1:7" s="461" customFormat="1" ht="12.75">
      <c r="A43" s="238"/>
      <c r="B43" s="218"/>
      <c r="C43" s="220"/>
      <c r="D43" s="221"/>
      <c r="E43" s="216"/>
      <c r="F43" s="216"/>
      <c r="G43" s="192"/>
    </row>
    <row r="44" spans="1:7" s="461" customFormat="1" ht="12.75">
      <c r="A44" s="238"/>
      <c r="C44" s="220"/>
      <c r="D44" s="221"/>
      <c r="E44" s="216"/>
      <c r="F44" s="216"/>
      <c r="G44" s="192"/>
    </row>
    <row r="45" spans="1:7" s="461" customFormat="1" ht="12.75">
      <c r="A45" s="238"/>
      <c r="B45" s="218"/>
      <c r="C45" s="220"/>
      <c r="D45" s="221"/>
      <c r="E45" s="216"/>
      <c r="F45" s="216"/>
      <c r="G45" s="192"/>
    </row>
    <row r="46" spans="1:7" s="461" customFormat="1" ht="12.75">
      <c r="A46" s="238"/>
      <c r="B46" s="218"/>
      <c r="C46" s="220"/>
      <c r="D46" s="221"/>
      <c r="E46" s="216"/>
      <c r="F46" s="216"/>
      <c r="G46" s="192"/>
    </row>
    <row r="47" spans="1:7" s="461" customFormat="1" ht="12.75">
      <c r="A47" s="238"/>
      <c r="B47" s="218"/>
      <c r="C47" s="220"/>
      <c r="D47" s="221"/>
      <c r="E47" s="216"/>
      <c r="F47" s="216"/>
      <c r="G47" s="192"/>
    </row>
    <row r="48" spans="1:7" s="461" customFormat="1" ht="12.75">
      <c r="A48" s="238"/>
      <c r="B48" s="218"/>
      <c r="C48" s="220"/>
      <c r="D48" s="221"/>
      <c r="E48" s="216"/>
      <c r="F48" s="216"/>
      <c r="G48" s="192"/>
    </row>
    <row r="49" spans="1:7" s="461" customFormat="1" ht="12.75">
      <c r="A49" s="238"/>
      <c r="B49" s="218"/>
      <c r="C49" s="220"/>
      <c r="D49" s="221"/>
      <c r="E49" s="216"/>
      <c r="F49" s="216"/>
      <c r="G49" s="192"/>
    </row>
    <row r="50" spans="1:7" s="461" customFormat="1" ht="12.75">
      <c r="A50" s="238"/>
      <c r="B50" s="258"/>
      <c r="C50" s="220"/>
      <c r="D50" s="221"/>
      <c r="E50" s="216"/>
      <c r="F50" s="216"/>
      <c r="G50" s="192"/>
    </row>
    <row r="51" spans="1:7" s="461" customFormat="1" ht="12.75">
      <c r="A51" s="238"/>
      <c r="B51" s="258"/>
      <c r="C51" s="220"/>
      <c r="D51" s="221"/>
      <c r="E51" s="216"/>
      <c r="F51" s="216" t="str">
        <f aca="true" t="shared" si="0" ref="F51:F63">IF(AND(D51&gt;0,E51&gt;0),ROUND(D51*E51,0)," ")</f>
        <v> </v>
      </c>
      <c r="G51" s="192"/>
    </row>
    <row r="52" spans="1:7" s="461" customFormat="1" ht="12.75">
      <c r="A52" s="238"/>
      <c r="B52" s="259"/>
      <c r="C52" s="220"/>
      <c r="D52" s="221"/>
      <c r="E52" s="216"/>
      <c r="F52" s="216" t="str">
        <f t="shared" si="0"/>
        <v> </v>
      </c>
      <c r="G52" s="192"/>
    </row>
    <row r="53" spans="1:7" s="461" customFormat="1" ht="12.75">
      <c r="A53" s="238"/>
      <c r="B53" s="259"/>
      <c r="C53" s="220"/>
      <c r="D53" s="221"/>
      <c r="E53" s="216"/>
      <c r="F53" s="216" t="str">
        <f t="shared" si="0"/>
        <v> </v>
      </c>
      <c r="G53" s="192"/>
    </row>
    <row r="54" spans="1:7" s="461" customFormat="1" ht="12.75">
      <c r="A54" s="238"/>
      <c r="B54" s="259"/>
      <c r="C54" s="220"/>
      <c r="D54" s="221"/>
      <c r="E54" s="216"/>
      <c r="F54" s="216" t="str">
        <f t="shared" si="0"/>
        <v> </v>
      </c>
      <c r="G54" s="192"/>
    </row>
    <row r="55" spans="1:7" s="461" customFormat="1" ht="12.75">
      <c r="A55" s="238"/>
      <c r="B55" s="218"/>
      <c r="C55" s="220"/>
      <c r="D55" s="221"/>
      <c r="E55" s="216"/>
      <c r="F55" s="216" t="str">
        <f t="shared" si="0"/>
        <v> </v>
      </c>
      <c r="G55" s="192"/>
    </row>
    <row r="56" spans="1:7" ht="12.75">
      <c r="A56" s="238"/>
      <c r="B56" s="215"/>
      <c r="C56" s="220"/>
      <c r="D56" s="221"/>
      <c r="E56" s="216"/>
      <c r="F56" s="217" t="str">
        <f t="shared" si="0"/>
        <v> </v>
      </c>
      <c r="G56" s="14"/>
    </row>
    <row r="57" spans="1:7" ht="12.75">
      <c r="A57" s="238"/>
      <c r="B57" s="237"/>
      <c r="C57" s="220"/>
      <c r="D57" s="221"/>
      <c r="E57" s="216"/>
      <c r="F57" s="217" t="str">
        <f t="shared" si="0"/>
        <v> </v>
      </c>
      <c r="G57" s="14"/>
    </row>
    <row r="58" spans="1:7" ht="12.75">
      <c r="A58" s="238"/>
      <c r="B58" s="237"/>
      <c r="C58" s="220"/>
      <c r="D58" s="221"/>
      <c r="E58" s="216"/>
      <c r="F58" s="217" t="str">
        <f t="shared" si="0"/>
        <v> </v>
      </c>
      <c r="G58" s="14"/>
    </row>
    <row r="59" spans="1:7" ht="12.75">
      <c r="A59" s="238"/>
      <c r="B59" s="237"/>
      <c r="C59" s="220"/>
      <c r="D59" s="221"/>
      <c r="E59" s="216"/>
      <c r="F59" s="217" t="str">
        <f t="shared" si="0"/>
        <v> </v>
      </c>
      <c r="G59" s="14"/>
    </row>
    <row r="60" spans="1:7" ht="12.75">
      <c r="A60" s="238"/>
      <c r="B60" s="237"/>
      <c r="C60" s="220"/>
      <c r="D60" s="221"/>
      <c r="E60" s="216"/>
      <c r="F60" s="217" t="str">
        <f t="shared" si="0"/>
        <v> </v>
      </c>
      <c r="G60" s="14"/>
    </row>
    <row r="61" spans="1:7" ht="12.75">
      <c r="A61" s="238"/>
      <c r="B61" s="215"/>
      <c r="C61" s="220"/>
      <c r="D61" s="221"/>
      <c r="E61" s="216"/>
      <c r="F61" s="217" t="str">
        <f t="shared" si="0"/>
        <v> </v>
      </c>
      <c r="G61" s="14"/>
    </row>
    <row r="62" spans="1:7" ht="12.75">
      <c r="A62" s="238"/>
      <c r="B62" s="237"/>
      <c r="C62" s="220"/>
      <c r="D62" s="260"/>
      <c r="E62" s="216"/>
      <c r="F62" s="217" t="str">
        <f t="shared" si="0"/>
        <v> </v>
      </c>
      <c r="G62" s="14"/>
    </row>
    <row r="63" spans="1:7" ht="12.75">
      <c r="A63" s="238"/>
      <c r="B63" s="237"/>
      <c r="C63" s="220"/>
      <c r="D63" s="260"/>
      <c r="E63" s="216"/>
      <c r="F63" s="217" t="str">
        <f t="shared" si="0"/>
        <v> </v>
      </c>
      <c r="G63" s="14"/>
    </row>
    <row r="64" spans="1:7" ht="12.75">
      <c r="A64" s="238"/>
      <c r="B64" s="237"/>
      <c r="C64" s="220"/>
      <c r="D64" s="260"/>
      <c r="E64" s="216"/>
      <c r="F64" s="217"/>
      <c r="G64" s="14"/>
    </row>
    <row r="65" spans="1:7" ht="12.75">
      <c r="A65" s="238"/>
      <c r="B65" s="237"/>
      <c r="C65" s="220"/>
      <c r="D65" s="260"/>
      <c r="E65" s="216"/>
      <c r="F65" s="217"/>
      <c r="G65" s="14"/>
    </row>
    <row r="66" spans="1:6" ht="12.75">
      <c r="A66" s="238"/>
      <c r="C66" s="220"/>
      <c r="D66" s="262"/>
      <c r="E66" s="216"/>
      <c r="F66" s="217"/>
    </row>
    <row r="67" spans="1:6" ht="12.75">
      <c r="A67" s="238"/>
      <c r="C67" s="220"/>
      <c r="D67" s="262"/>
      <c r="E67" s="216"/>
      <c r="F67" s="217"/>
    </row>
    <row r="68" spans="1:6" ht="12.75">
      <c r="A68" s="238"/>
      <c r="C68" s="220"/>
      <c r="D68" s="262"/>
      <c r="E68" s="216"/>
      <c r="F68" s="217"/>
    </row>
    <row r="69" spans="1:6" ht="12.75">
      <c r="A69" s="238"/>
      <c r="C69" s="220"/>
      <c r="D69" s="262"/>
      <c r="E69" s="216"/>
      <c r="F69" s="217"/>
    </row>
    <row r="70" spans="1:6" ht="12.75">
      <c r="A70" s="238"/>
      <c r="C70" s="220"/>
      <c r="D70" s="262"/>
      <c r="E70" s="216"/>
      <c r="F70" s="217"/>
    </row>
    <row r="71" spans="1:6" ht="12.75">
      <c r="A71" s="238"/>
      <c r="C71" s="220"/>
      <c r="D71" s="262"/>
      <c r="E71" s="216"/>
      <c r="F71" s="217"/>
    </row>
    <row r="72" spans="1:6" ht="12.75">
      <c r="A72" s="238"/>
      <c r="C72" s="220"/>
      <c r="D72" s="262"/>
      <c r="E72" s="216"/>
      <c r="F72" s="217"/>
    </row>
    <row r="73" spans="1:6" ht="12.75">
      <c r="A73" s="238"/>
      <c r="C73" s="220"/>
      <c r="D73" s="262"/>
      <c r="E73" s="216"/>
      <c r="F73" s="217"/>
    </row>
    <row r="74" spans="1:6" ht="12.75">
      <c r="A74" s="238"/>
      <c r="C74" s="220"/>
      <c r="D74" s="262"/>
      <c r="E74" s="216"/>
      <c r="F74" s="217"/>
    </row>
    <row r="75" spans="1:6" ht="12.75">
      <c r="A75" s="238"/>
      <c r="C75" s="220"/>
      <c r="D75" s="262"/>
      <c r="E75" s="216"/>
      <c r="F75" s="217"/>
    </row>
    <row r="76" spans="1:6" ht="12.75">
      <c r="A76" s="238"/>
      <c r="C76" s="220"/>
      <c r="D76" s="262"/>
      <c r="E76" s="216"/>
      <c r="F76" s="217"/>
    </row>
    <row r="77" spans="1:6" ht="12.75">
      <c r="A77" s="238"/>
      <c r="C77" s="220"/>
      <c r="D77" s="262"/>
      <c r="E77" s="216"/>
      <c r="F77" s="217"/>
    </row>
    <row r="78" spans="1:6" ht="12.75">
      <c r="A78" s="238"/>
      <c r="C78" s="220"/>
      <c r="D78" s="262"/>
      <c r="E78" s="216"/>
      <c r="F78" s="217"/>
    </row>
    <row r="79" spans="1:6" ht="12.75">
      <c r="A79" s="238"/>
      <c r="C79" s="220"/>
      <c r="D79" s="262"/>
      <c r="E79" s="216"/>
      <c r="F79" s="217"/>
    </row>
    <row r="80" spans="1:6" ht="12.75">
      <c r="A80" s="238"/>
      <c r="C80" s="220"/>
      <c r="D80" s="262"/>
      <c r="E80" s="216"/>
      <c r="F80" s="217"/>
    </row>
    <row r="81" spans="1:6" ht="12.75">
      <c r="A81" s="238"/>
      <c r="C81" s="220"/>
      <c r="D81" s="262"/>
      <c r="E81" s="216"/>
      <c r="F81" s="217"/>
    </row>
    <row r="82" spans="1:6" ht="12.75">
      <c r="A82" s="238"/>
      <c r="C82" s="220"/>
      <c r="D82" s="262"/>
      <c r="E82" s="216"/>
      <c r="F82" s="217"/>
    </row>
    <row r="83" spans="1:6" ht="12.75">
      <c r="A83" s="238"/>
      <c r="C83" s="220"/>
      <c r="D83" s="262"/>
      <c r="E83" s="216"/>
      <c r="F83" s="217"/>
    </row>
    <row r="84" spans="1:6" ht="12.75">
      <c r="A84" s="238"/>
      <c r="C84" s="220"/>
      <c r="D84" s="262"/>
      <c r="E84" s="216"/>
      <c r="F84" s="217"/>
    </row>
    <row r="85" spans="1:6" ht="12.75">
      <c r="A85" s="238"/>
      <c r="C85" s="220"/>
      <c r="D85" s="262"/>
      <c r="E85" s="216"/>
      <c r="F85" s="217"/>
    </row>
    <row r="86" spans="1:6" ht="12.75">
      <c r="A86" s="238"/>
      <c r="C86" s="220"/>
      <c r="D86" s="262"/>
      <c r="E86" s="216"/>
      <c r="F86" s="217"/>
    </row>
    <row r="87" spans="1:6" ht="12.75">
      <c r="A87" s="238"/>
      <c r="C87" s="220"/>
      <c r="D87" s="262"/>
      <c r="E87" s="216"/>
      <c r="F87" s="217"/>
    </row>
    <row r="88" spans="1:6" ht="12.75">
      <c r="A88" s="238"/>
      <c r="C88" s="220"/>
      <c r="D88" s="262"/>
      <c r="E88" s="216"/>
      <c r="F88" s="217"/>
    </row>
    <row r="89" spans="1:6" ht="12.75">
      <c r="A89" s="238"/>
      <c r="C89" s="220"/>
      <c r="D89" s="262"/>
      <c r="E89" s="216"/>
      <c r="F89" s="217"/>
    </row>
    <row r="90" spans="1:6" ht="12.75">
      <c r="A90" s="238"/>
      <c r="C90" s="220"/>
      <c r="D90" s="262"/>
      <c r="E90" s="216"/>
      <c r="F90" s="217"/>
    </row>
    <row r="91" spans="1:6" ht="12.75">
      <c r="A91" s="238"/>
      <c r="C91" s="220"/>
      <c r="D91" s="262"/>
      <c r="E91" s="216"/>
      <c r="F91" s="217"/>
    </row>
    <row r="92" spans="1:6" ht="12.75">
      <c r="A92" s="238"/>
      <c r="C92" s="220"/>
      <c r="D92" s="262"/>
      <c r="E92" s="216"/>
      <c r="F92" s="217"/>
    </row>
    <row r="93" spans="1:6" ht="12.75">
      <c r="A93" s="238"/>
      <c r="C93" s="220"/>
      <c r="D93" s="262"/>
      <c r="E93" s="216"/>
      <c r="F93" s="217"/>
    </row>
    <row r="94" spans="1:6" ht="12.75">
      <c r="A94" s="238"/>
      <c r="C94" s="220"/>
      <c r="D94" s="262"/>
      <c r="E94" s="216"/>
      <c r="F94" s="217"/>
    </row>
    <row r="95" spans="1:6" ht="12.75">
      <c r="A95" s="238"/>
      <c r="C95" s="220"/>
      <c r="D95" s="262"/>
      <c r="E95" s="216"/>
      <c r="F95" s="217"/>
    </row>
    <row r="96" spans="1:6" ht="12.75">
      <c r="A96" s="238"/>
      <c r="C96" s="220"/>
      <c r="D96" s="262"/>
      <c r="E96" s="216"/>
      <c r="F96" s="217"/>
    </row>
    <row r="97" spans="1:6" ht="12.75">
      <c r="A97" s="238"/>
      <c r="C97" s="220"/>
      <c r="D97" s="262"/>
      <c r="E97" s="216"/>
      <c r="F97" s="217"/>
    </row>
    <row r="98" spans="1:6" ht="12.75">
      <c r="A98" s="238"/>
      <c r="C98" s="220"/>
      <c r="D98" s="262"/>
      <c r="E98" s="216"/>
      <c r="F98" s="217"/>
    </row>
    <row r="99" spans="1:6" ht="12.75">
      <c r="A99" s="238"/>
      <c r="C99" s="220"/>
      <c r="D99" s="262"/>
      <c r="E99" s="216"/>
      <c r="F99" s="217"/>
    </row>
    <row r="100" spans="1:6" ht="12.75">
      <c r="A100" s="238"/>
      <c r="C100" s="220"/>
      <c r="D100" s="262"/>
      <c r="E100" s="216"/>
      <c r="F100" s="217"/>
    </row>
    <row r="101" spans="1:6" ht="12.75">
      <c r="A101" s="238"/>
      <c r="C101" s="220"/>
      <c r="D101" s="262"/>
      <c r="E101" s="216"/>
      <c r="F101" s="217"/>
    </row>
    <row r="102" spans="1:6" ht="12.75">
      <c r="A102" s="238"/>
      <c r="C102" s="220"/>
      <c r="D102" s="262"/>
      <c r="E102" s="216"/>
      <c r="F102" s="217"/>
    </row>
    <row r="103" spans="1:6" ht="12.75">
      <c r="A103" s="238"/>
      <c r="C103" s="220"/>
      <c r="D103" s="262"/>
      <c r="E103" s="216"/>
      <c r="F103" s="217"/>
    </row>
    <row r="104" spans="1:6" ht="12.75">
      <c r="A104" s="238"/>
      <c r="C104" s="220"/>
      <c r="D104" s="262"/>
      <c r="E104" s="216"/>
      <c r="F104" s="217"/>
    </row>
    <row r="105" spans="1:6" ht="12.75">
      <c r="A105" s="238"/>
      <c r="C105" s="220"/>
      <c r="D105" s="262"/>
      <c r="E105" s="216"/>
      <c r="F105" s="217"/>
    </row>
    <row r="106" spans="1:6" ht="12.75">
      <c r="A106" s="238"/>
      <c r="C106" s="220"/>
      <c r="D106" s="262"/>
      <c r="E106" s="216"/>
      <c r="F106" s="217"/>
    </row>
    <row r="107" spans="1:6" ht="12.75">
      <c r="A107" s="238"/>
      <c r="C107" s="220"/>
      <c r="D107" s="262"/>
      <c r="E107" s="216"/>
      <c r="F107" s="217"/>
    </row>
    <row r="108" spans="1:6" ht="12.75">
      <c r="A108" s="238"/>
      <c r="C108" s="220"/>
      <c r="D108" s="262"/>
      <c r="E108" s="216"/>
      <c r="F108" s="217"/>
    </row>
    <row r="109" spans="1:6" ht="12.75">
      <c r="A109" s="238"/>
      <c r="C109" s="220"/>
      <c r="D109" s="262"/>
      <c r="E109" s="216"/>
      <c r="F109" s="217"/>
    </row>
    <row r="110" spans="1:6" ht="12.75">
      <c r="A110" s="238"/>
      <c r="C110" s="220"/>
      <c r="D110" s="262"/>
      <c r="E110" s="216"/>
      <c r="F110" s="217"/>
    </row>
    <row r="111" spans="1:6" ht="12.75">
      <c r="A111" s="238"/>
      <c r="C111" s="220"/>
      <c r="D111" s="262"/>
      <c r="E111" s="216"/>
      <c r="F111" s="217"/>
    </row>
    <row r="112" spans="1:6" ht="12.75">
      <c r="A112" s="238"/>
      <c r="C112" s="220"/>
      <c r="D112" s="262"/>
      <c r="E112" s="216"/>
      <c r="F112" s="217"/>
    </row>
    <row r="113" spans="1:6" ht="12.75">
      <c r="A113" s="238"/>
      <c r="C113" s="220"/>
      <c r="D113" s="262"/>
      <c r="E113" s="216"/>
      <c r="F113" s="217"/>
    </row>
    <row r="114" spans="1:6" ht="12.75">
      <c r="A114" s="238"/>
      <c r="C114" s="220"/>
      <c r="D114" s="262"/>
      <c r="E114" s="216"/>
      <c r="F114" s="217"/>
    </row>
    <row r="115" spans="1:6" ht="12.75">
      <c r="A115" s="238"/>
      <c r="C115" s="220"/>
      <c r="D115" s="262"/>
      <c r="E115" s="216"/>
      <c r="F115" s="217"/>
    </row>
    <row r="116" spans="1:6" ht="12.75">
      <c r="A116" s="238"/>
      <c r="C116" s="220"/>
      <c r="D116" s="262"/>
      <c r="E116" s="216"/>
      <c r="F116" s="217"/>
    </row>
    <row r="117" spans="1:6" ht="12.75">
      <c r="A117" s="238"/>
      <c r="C117" s="220"/>
      <c r="D117" s="262"/>
      <c r="E117" s="216"/>
      <c r="F117" s="217"/>
    </row>
    <row r="118" spans="1:6" ht="12.75">
      <c r="A118" s="238"/>
      <c r="C118" s="220"/>
      <c r="D118" s="262"/>
      <c r="E118" s="216"/>
      <c r="F118" s="217"/>
    </row>
    <row r="119" spans="1:6" ht="12.75">
      <c r="A119" s="238"/>
      <c r="C119" s="220"/>
      <c r="D119" s="262"/>
      <c r="E119" s="216"/>
      <c r="F119" s="217"/>
    </row>
    <row r="120" spans="1:6" ht="12.75">
      <c r="A120" s="238"/>
      <c r="C120" s="220"/>
      <c r="D120" s="262"/>
      <c r="E120" s="216"/>
      <c r="F120" s="217"/>
    </row>
    <row r="121" spans="1:6" ht="12.75">
      <c r="A121" s="238"/>
      <c r="C121" s="220"/>
      <c r="D121" s="262"/>
      <c r="E121" s="216"/>
      <c r="F121" s="217"/>
    </row>
    <row r="122" spans="1:6" ht="12.75">
      <c r="A122" s="238"/>
      <c r="C122" s="220"/>
      <c r="D122" s="262"/>
      <c r="E122" s="216"/>
      <c r="F122" s="217"/>
    </row>
    <row r="123" spans="1:6" ht="12.75">
      <c r="A123" s="238"/>
      <c r="C123" s="220"/>
      <c r="D123" s="262"/>
      <c r="E123" s="216"/>
      <c r="F123" s="217"/>
    </row>
    <row r="124" spans="1:6" ht="12.75">
      <c r="A124" s="238"/>
      <c r="C124" s="220"/>
      <c r="D124" s="262"/>
      <c r="E124" s="216"/>
      <c r="F124" s="217"/>
    </row>
    <row r="125" spans="1:6" ht="12.75">
      <c r="A125" s="238"/>
      <c r="C125" s="220"/>
      <c r="D125" s="262"/>
      <c r="E125" s="216"/>
      <c r="F125" s="217"/>
    </row>
    <row r="126" spans="1:6" ht="12.75">
      <c r="A126" s="238"/>
      <c r="C126" s="220"/>
      <c r="D126" s="262"/>
      <c r="E126" s="216"/>
      <c r="F126" s="217"/>
    </row>
    <row r="127" spans="1:6" ht="12.75">
      <c r="A127" s="238"/>
      <c r="C127" s="220"/>
      <c r="D127" s="262"/>
      <c r="E127" s="216"/>
      <c r="F127" s="217"/>
    </row>
    <row r="128" spans="1:6" ht="12.75">
      <c r="A128" s="238"/>
      <c r="C128" s="220"/>
      <c r="D128" s="262"/>
      <c r="E128" s="216"/>
      <c r="F128" s="217"/>
    </row>
    <row r="129" spans="1:6" ht="12.75">
      <c r="A129" s="238"/>
      <c r="C129" s="220"/>
      <c r="D129" s="262"/>
      <c r="E129" s="216"/>
      <c r="F129" s="217"/>
    </row>
    <row r="130" spans="1:6" ht="12.75">
      <c r="A130" s="238"/>
      <c r="C130" s="220"/>
      <c r="D130" s="262"/>
      <c r="E130" s="216"/>
      <c r="F130" s="217"/>
    </row>
    <row r="131" spans="1:6" ht="12.75">
      <c r="A131" s="238"/>
      <c r="C131" s="220"/>
      <c r="D131" s="262"/>
      <c r="E131" s="216"/>
      <c r="F131" s="217"/>
    </row>
    <row r="132" spans="1:6" ht="12.75">
      <c r="A132" s="238"/>
      <c r="C132" s="220"/>
      <c r="D132" s="262"/>
      <c r="E132" s="216"/>
      <c r="F132" s="217"/>
    </row>
    <row r="133" spans="1:6" ht="12.75">
      <c r="A133" s="238"/>
      <c r="C133" s="220"/>
      <c r="D133" s="262"/>
      <c r="E133" s="216"/>
      <c r="F133" s="217"/>
    </row>
    <row r="134" spans="1:6" ht="12.75">
      <c r="A134" s="238"/>
      <c r="C134" s="220"/>
      <c r="D134" s="262"/>
      <c r="E134" s="216"/>
      <c r="F134" s="217"/>
    </row>
    <row r="135" spans="1:6" ht="12.75">
      <c r="A135" s="238"/>
      <c r="C135" s="220"/>
      <c r="D135" s="262"/>
      <c r="E135" s="216"/>
      <c r="F135" s="217"/>
    </row>
    <row r="136" spans="1:6" ht="12.75">
      <c r="A136" s="238"/>
      <c r="C136" s="220"/>
      <c r="D136" s="262"/>
      <c r="E136" s="216"/>
      <c r="F136" s="217"/>
    </row>
    <row r="137" spans="1:6" ht="12.75">
      <c r="A137" s="238"/>
      <c r="C137" s="220"/>
      <c r="D137" s="262"/>
      <c r="E137" s="216"/>
      <c r="F137" s="217"/>
    </row>
    <row r="138" spans="1:6" ht="12.75">
      <c r="A138" s="238"/>
      <c r="C138" s="220"/>
      <c r="D138" s="262"/>
      <c r="E138" s="216"/>
      <c r="F138" s="217"/>
    </row>
    <row r="139" spans="1:6" ht="12.75">
      <c r="A139" s="238"/>
      <c r="C139" s="220"/>
      <c r="D139" s="262"/>
      <c r="E139" s="216"/>
      <c r="F139" s="217"/>
    </row>
    <row r="140" spans="1:6" ht="12.75">
      <c r="A140" s="238"/>
      <c r="C140" s="220"/>
      <c r="D140" s="262"/>
      <c r="E140" s="216"/>
      <c r="F140" s="217"/>
    </row>
    <row r="141" spans="1:6" ht="12.75">
      <c r="A141" s="238"/>
      <c r="C141" s="220"/>
      <c r="D141" s="262"/>
      <c r="E141" s="216"/>
      <c r="F141" s="217"/>
    </row>
    <row r="142" spans="1:6" ht="12.75">
      <c r="A142" s="238"/>
      <c r="C142" s="220"/>
      <c r="D142" s="262"/>
      <c r="E142" s="216"/>
      <c r="F142" s="217"/>
    </row>
    <row r="143" spans="1:6" ht="12.75">
      <c r="A143" s="238"/>
      <c r="C143" s="220"/>
      <c r="D143" s="262"/>
      <c r="E143" s="216"/>
      <c r="F143" s="217"/>
    </row>
    <row r="144" spans="1:6" ht="12.75">
      <c r="A144" s="238"/>
      <c r="C144" s="220"/>
      <c r="D144" s="262"/>
      <c r="E144" s="216"/>
      <c r="F144" s="217"/>
    </row>
    <row r="145" spans="1:6" ht="12.75">
      <c r="A145" s="238"/>
      <c r="C145" s="220"/>
      <c r="D145" s="262"/>
      <c r="E145" s="216"/>
      <c r="F145" s="217"/>
    </row>
    <row r="146" spans="1:6" ht="12.75">
      <c r="A146" s="238"/>
      <c r="C146" s="220"/>
      <c r="D146" s="262"/>
      <c r="E146" s="216"/>
      <c r="F146" s="217"/>
    </row>
    <row r="147" spans="1:6" ht="12.75">
      <c r="A147" s="238"/>
      <c r="C147" s="220"/>
      <c r="D147" s="262"/>
      <c r="E147" s="216"/>
      <c r="F147" s="217"/>
    </row>
    <row r="148" spans="1:6" ht="12.75">
      <c r="A148" s="238"/>
      <c r="C148" s="220"/>
      <c r="D148" s="262"/>
      <c r="E148" s="216"/>
      <c r="F148" s="217"/>
    </row>
    <row r="149" spans="1:6" ht="12.75">
      <c r="A149" s="238"/>
      <c r="C149" s="220"/>
      <c r="D149" s="262"/>
      <c r="E149" s="216"/>
      <c r="F149" s="217"/>
    </row>
    <row r="150" spans="1:6" ht="12.75">
      <c r="A150" s="238"/>
      <c r="C150" s="220"/>
      <c r="D150" s="262"/>
      <c r="E150" s="216"/>
      <c r="F150" s="217"/>
    </row>
    <row r="151" spans="1:6" ht="12.75">
      <c r="A151" s="238"/>
      <c r="C151" s="220"/>
      <c r="D151" s="262"/>
      <c r="E151" s="216"/>
      <c r="F151" s="217"/>
    </row>
    <row r="152" spans="1:6" ht="12.75">
      <c r="A152" s="238"/>
      <c r="C152" s="220"/>
      <c r="D152" s="262"/>
      <c r="E152" s="216"/>
      <c r="F152" s="217"/>
    </row>
    <row r="153" spans="1:6" ht="12.75">
      <c r="A153" s="238"/>
      <c r="C153" s="220"/>
      <c r="D153" s="262"/>
      <c r="E153" s="216"/>
      <c r="F153" s="217"/>
    </row>
    <row r="154" spans="1:6" ht="12.75">
      <c r="A154" s="238"/>
      <c r="C154" s="220"/>
      <c r="D154" s="262"/>
      <c r="E154" s="216"/>
      <c r="F154" s="217"/>
    </row>
    <row r="155" spans="1:6" ht="12.75">
      <c r="A155" s="238"/>
      <c r="C155" s="220"/>
      <c r="D155" s="262"/>
      <c r="E155" s="216"/>
      <c r="F155" s="217"/>
    </row>
    <row r="156" spans="1:6" ht="12.75">
      <c r="A156" s="238"/>
      <c r="C156" s="220"/>
      <c r="D156" s="262"/>
      <c r="E156" s="216"/>
      <c r="F156" s="217"/>
    </row>
    <row r="157" spans="1:6" ht="12.75">
      <c r="A157" s="238"/>
      <c r="C157" s="220"/>
      <c r="D157" s="262"/>
      <c r="E157" s="216"/>
      <c r="F157" s="217"/>
    </row>
    <row r="158" spans="1:6" ht="12.75">
      <c r="A158" s="238"/>
      <c r="C158" s="220"/>
      <c r="D158" s="262"/>
      <c r="E158" s="216"/>
      <c r="F158" s="217"/>
    </row>
    <row r="159" spans="1:6" ht="12.75">
      <c r="A159" s="238"/>
      <c r="C159" s="220"/>
      <c r="D159" s="262"/>
      <c r="E159" s="216"/>
      <c r="F159" s="217"/>
    </row>
    <row r="160" spans="1:6" ht="12.75">
      <c r="A160" s="238"/>
      <c r="C160" s="220"/>
      <c r="D160" s="262"/>
      <c r="E160" s="216"/>
      <c r="F160" s="217"/>
    </row>
    <row r="161" spans="1:6" ht="12.75">
      <c r="A161" s="238"/>
      <c r="C161" s="220"/>
      <c r="D161" s="262"/>
      <c r="E161" s="216"/>
      <c r="F161" s="217"/>
    </row>
    <row r="162" spans="1:6" ht="12.75">
      <c r="A162" s="238"/>
      <c r="C162" s="220"/>
      <c r="D162" s="262"/>
      <c r="E162" s="216"/>
      <c r="F162" s="217"/>
    </row>
    <row r="163" spans="1:6" ht="12.75">
      <c r="A163" s="238"/>
      <c r="C163" s="220"/>
      <c r="D163" s="262"/>
      <c r="E163" s="216"/>
      <c r="F163" s="217"/>
    </row>
    <row r="164" spans="1:6" ht="12.75">
      <c r="A164" s="238"/>
      <c r="C164" s="220"/>
      <c r="D164" s="262"/>
      <c r="E164" s="216"/>
      <c r="F164" s="217"/>
    </row>
    <row r="165" spans="1:6" ht="12.75">
      <c r="A165" s="238"/>
      <c r="C165" s="220"/>
      <c r="D165" s="262"/>
      <c r="E165" s="216"/>
      <c r="F165" s="217"/>
    </row>
    <row r="166" spans="1:6" ht="12.75">
      <c r="A166" s="238"/>
      <c r="C166" s="220"/>
      <c r="D166" s="262"/>
      <c r="E166" s="216"/>
      <c r="F166" s="217"/>
    </row>
    <row r="167" spans="1:6" ht="12.75">
      <c r="A167" s="238"/>
      <c r="C167" s="220"/>
      <c r="D167" s="262"/>
      <c r="E167" s="216"/>
      <c r="F167" s="217"/>
    </row>
    <row r="168" spans="1:6" ht="12.75">
      <c r="A168" s="238"/>
      <c r="C168" s="220"/>
      <c r="D168" s="262"/>
      <c r="E168" s="216"/>
      <c r="F168" s="217"/>
    </row>
    <row r="169" spans="1:6" ht="12.75">
      <c r="A169" s="238"/>
      <c r="C169" s="220"/>
      <c r="D169" s="262"/>
      <c r="E169" s="216"/>
      <c r="F169" s="217"/>
    </row>
    <row r="170" spans="1:6" ht="12.75">
      <c r="A170" s="238"/>
      <c r="C170" s="220"/>
      <c r="D170" s="262"/>
      <c r="E170" s="216"/>
      <c r="F170" s="217"/>
    </row>
    <row r="171" spans="1:6" ht="12.75">
      <c r="A171" s="238"/>
      <c r="C171" s="220"/>
      <c r="D171" s="262"/>
      <c r="E171" s="216"/>
      <c r="F171" s="217"/>
    </row>
    <row r="172" spans="1:6" ht="12.75">
      <c r="A172" s="238"/>
      <c r="C172" s="220"/>
      <c r="D172" s="262"/>
      <c r="E172" s="216"/>
      <c r="F172" s="217"/>
    </row>
    <row r="173" spans="1:6" ht="12.75">
      <c r="A173" s="238"/>
      <c r="C173" s="220"/>
      <c r="D173" s="262"/>
      <c r="E173" s="216"/>
      <c r="F173" s="217"/>
    </row>
    <row r="174" spans="1:6" ht="12.75">
      <c r="A174" s="238"/>
      <c r="C174" s="220"/>
      <c r="D174" s="262"/>
      <c r="E174" s="216"/>
      <c r="F174" s="217"/>
    </row>
    <row r="175" spans="1:6" ht="12.75">
      <c r="A175" s="238"/>
      <c r="C175" s="220"/>
      <c r="D175" s="262"/>
      <c r="E175" s="216"/>
      <c r="F175" s="217"/>
    </row>
    <row r="176" spans="1:6" ht="12.75">
      <c r="A176" s="238"/>
      <c r="C176" s="220"/>
      <c r="D176" s="262"/>
      <c r="E176" s="216"/>
      <c r="F176" s="217"/>
    </row>
    <row r="177" spans="1:6" ht="12.75">
      <c r="A177" s="238"/>
      <c r="C177" s="220"/>
      <c r="D177" s="262"/>
      <c r="E177" s="216"/>
      <c r="F177" s="217"/>
    </row>
    <row r="178" spans="1:6" ht="12.75">
      <c r="A178" s="238"/>
      <c r="C178" s="220"/>
      <c r="D178" s="262"/>
      <c r="E178" s="216"/>
      <c r="F178" s="217"/>
    </row>
    <row r="179" spans="1:6" ht="12.75">
      <c r="A179" s="238"/>
      <c r="C179" s="220"/>
      <c r="D179" s="262"/>
      <c r="E179" s="216"/>
      <c r="F179" s="217"/>
    </row>
    <row r="180" spans="1:6" ht="12.75">
      <c r="A180" s="238"/>
      <c r="C180" s="220"/>
      <c r="D180" s="262"/>
      <c r="E180" s="216"/>
      <c r="F180" s="217"/>
    </row>
    <row r="181" spans="1:6" ht="12.75">
      <c r="A181" s="238"/>
      <c r="C181" s="220"/>
      <c r="D181" s="262"/>
      <c r="E181" s="216"/>
      <c r="F181" s="217"/>
    </row>
    <row r="182" spans="1:6" ht="12.75">
      <c r="A182" s="238"/>
      <c r="C182" s="220"/>
      <c r="D182" s="262"/>
      <c r="E182" s="216"/>
      <c r="F182" s="217"/>
    </row>
    <row r="183" spans="1:6" ht="12.75">
      <c r="A183" s="238"/>
      <c r="C183" s="220"/>
      <c r="D183" s="262"/>
      <c r="E183" s="216"/>
      <c r="F183" s="217"/>
    </row>
    <row r="184" spans="1:6" ht="12.75">
      <c r="A184" s="238"/>
      <c r="C184" s="220"/>
      <c r="D184" s="262"/>
      <c r="E184" s="216"/>
      <c r="F184" s="217"/>
    </row>
    <row r="185" spans="1:6" ht="12.75">
      <c r="A185" s="238"/>
      <c r="C185" s="220"/>
      <c r="D185" s="262"/>
      <c r="E185" s="216"/>
      <c r="F185" s="217"/>
    </row>
    <row r="186" spans="1:6" ht="12.75">
      <c r="A186" s="238"/>
      <c r="C186" s="220"/>
      <c r="D186" s="262"/>
      <c r="E186" s="216"/>
      <c r="F186" s="217"/>
    </row>
    <row r="187" spans="1:6" ht="12.75">
      <c r="A187" s="238"/>
      <c r="C187" s="220"/>
      <c r="D187" s="262"/>
      <c r="E187" s="216"/>
      <c r="F187" s="217"/>
    </row>
    <row r="188" spans="1:6" ht="12.75">
      <c r="A188" s="238"/>
      <c r="C188" s="220"/>
      <c r="D188" s="262"/>
      <c r="E188" s="216"/>
      <c r="F188" s="217"/>
    </row>
    <row r="189" spans="1:6" ht="12.75">
      <c r="A189" s="238"/>
      <c r="C189" s="220"/>
      <c r="D189" s="262"/>
      <c r="E189" s="216"/>
      <c r="F189" s="217"/>
    </row>
    <row r="190" spans="1:6" ht="12.75">
      <c r="A190" s="238"/>
      <c r="C190" s="220"/>
      <c r="D190" s="262"/>
      <c r="E190" s="216"/>
      <c r="F190" s="217"/>
    </row>
    <row r="191" spans="1:6" ht="12.75">
      <c r="A191" s="238"/>
      <c r="C191" s="220"/>
      <c r="D191" s="262"/>
      <c r="E191" s="216"/>
      <c r="F191" s="217"/>
    </row>
    <row r="192" spans="1:6" ht="12.75">
      <c r="A192" s="238"/>
      <c r="C192" s="220"/>
      <c r="D192" s="262"/>
      <c r="E192" s="216"/>
      <c r="F192" s="217"/>
    </row>
    <row r="193" spans="1:6" ht="12.75">
      <c r="A193" s="238"/>
      <c r="C193" s="220"/>
      <c r="D193" s="262"/>
      <c r="E193" s="216"/>
      <c r="F193" s="217"/>
    </row>
    <row r="194" spans="1:6" ht="12.75">
      <c r="A194" s="238"/>
      <c r="C194" s="220"/>
      <c r="D194" s="262"/>
      <c r="E194" s="216"/>
      <c r="F194" s="217"/>
    </row>
    <row r="195" spans="1:6" ht="12.75">
      <c r="A195" s="238"/>
      <c r="C195" s="220"/>
      <c r="D195" s="262"/>
      <c r="E195" s="216"/>
      <c r="F195" s="217"/>
    </row>
    <row r="196" spans="1:6" ht="12.75">
      <c r="A196" s="238"/>
      <c r="C196" s="220"/>
      <c r="D196" s="262"/>
      <c r="E196" s="216"/>
      <c r="F196" s="217"/>
    </row>
    <row r="197" spans="1:6" ht="12.75">
      <c r="A197" s="238"/>
      <c r="C197" s="220"/>
      <c r="D197" s="262"/>
      <c r="E197" s="216"/>
      <c r="F197" s="217"/>
    </row>
    <row r="198" spans="1:6" ht="12.75">
      <c r="A198" s="238"/>
      <c r="C198" s="220"/>
      <c r="D198" s="262"/>
      <c r="E198" s="216"/>
      <c r="F198" s="217"/>
    </row>
    <row r="199" spans="1:6" ht="12.75">
      <c r="A199" s="238"/>
      <c r="C199" s="220"/>
      <c r="D199" s="262"/>
      <c r="E199" s="216"/>
      <c r="F199" s="217"/>
    </row>
    <row r="200" spans="1:6" ht="12.75">
      <c r="A200" s="238"/>
      <c r="C200" s="220"/>
      <c r="D200" s="262"/>
      <c r="E200" s="216"/>
      <c r="F200" s="217"/>
    </row>
    <row r="201" spans="1:6" ht="12.75">
      <c r="A201" s="238"/>
      <c r="C201" s="220"/>
      <c r="D201" s="262"/>
      <c r="E201" s="216"/>
      <c r="F201" s="217"/>
    </row>
    <row r="202" spans="1:6" ht="12.75">
      <c r="A202" s="238"/>
      <c r="C202" s="220"/>
      <c r="D202" s="262"/>
      <c r="E202" s="216"/>
      <c r="F202" s="217"/>
    </row>
    <row r="203" spans="1:6" ht="12.75">
      <c r="A203" s="238"/>
      <c r="C203" s="220"/>
      <c r="D203" s="262"/>
      <c r="E203" s="216"/>
      <c r="F203" s="217"/>
    </row>
    <row r="204" spans="1:6" ht="12.75">
      <c r="A204" s="238"/>
      <c r="C204" s="220"/>
      <c r="D204" s="262"/>
      <c r="E204" s="216"/>
      <c r="F204" s="217"/>
    </row>
    <row r="205" spans="1:6" ht="12.75">
      <c r="A205" s="238"/>
      <c r="C205" s="220"/>
      <c r="D205" s="262"/>
      <c r="E205" s="216"/>
      <c r="F205" s="217"/>
    </row>
    <row r="206" spans="1:6" ht="12.75">
      <c r="A206" s="238"/>
      <c r="C206" s="220"/>
      <c r="D206" s="262"/>
      <c r="E206" s="216"/>
      <c r="F206" s="217"/>
    </row>
    <row r="207" spans="1:6" ht="12.75">
      <c r="A207" s="238"/>
      <c r="C207" s="220"/>
      <c r="D207" s="262"/>
      <c r="E207" s="216"/>
      <c r="F207" s="217"/>
    </row>
    <row r="208" spans="1:6" ht="12.75">
      <c r="A208" s="238"/>
      <c r="C208" s="220"/>
      <c r="D208" s="262"/>
      <c r="E208" s="216"/>
      <c r="F208" s="217"/>
    </row>
    <row r="209" spans="1:6" ht="12.75">
      <c r="A209" s="238"/>
      <c r="C209" s="220"/>
      <c r="D209" s="262"/>
      <c r="E209" s="216"/>
      <c r="F209" s="217"/>
    </row>
    <row r="210" spans="1:6" ht="12.75">
      <c r="A210" s="238"/>
      <c r="C210" s="220"/>
      <c r="D210" s="262"/>
      <c r="E210" s="216"/>
      <c r="F210" s="217"/>
    </row>
    <row r="211" spans="1:6" ht="12.75">
      <c r="A211" s="238"/>
      <c r="C211" s="220"/>
      <c r="D211" s="262"/>
      <c r="E211" s="216"/>
      <c r="F211" s="217"/>
    </row>
    <row r="212" spans="1:6" ht="12.75">
      <c r="A212" s="238"/>
      <c r="C212" s="220"/>
      <c r="D212" s="262"/>
      <c r="E212" s="216"/>
      <c r="F212" s="217"/>
    </row>
    <row r="213" spans="1:6" ht="12.75">
      <c r="A213" s="238"/>
      <c r="C213" s="220"/>
      <c r="D213" s="262"/>
      <c r="E213" s="216"/>
      <c r="F213" s="217"/>
    </row>
    <row r="214" spans="1:6" ht="12.75">
      <c r="A214" s="238"/>
      <c r="C214" s="220"/>
      <c r="D214" s="262"/>
      <c r="E214" s="216"/>
      <c r="F214" s="217"/>
    </row>
    <row r="215" spans="1:6" ht="12.75">
      <c r="A215" s="238"/>
      <c r="C215" s="220"/>
      <c r="D215" s="262"/>
      <c r="E215" s="216"/>
      <c r="F215" s="217"/>
    </row>
    <row r="216" spans="1:6" ht="12.75">
      <c r="A216" s="238"/>
      <c r="C216" s="220"/>
      <c r="D216" s="262"/>
      <c r="E216" s="216"/>
      <c r="F216" s="217"/>
    </row>
  </sheetData>
  <sheetProtection/>
  <mergeCells count="5">
    <mergeCell ref="B35:D35"/>
    <mergeCell ref="B4:D4"/>
    <mergeCell ref="B11:F11"/>
    <mergeCell ref="B18:E18"/>
    <mergeCell ref="B28:D28"/>
  </mergeCells>
  <printOptions gridLines="1"/>
  <pageMargins left="0.984251968503937" right="0.3937007874015748" top="1.1811023622047245" bottom="0.5905511811023623" header="0.3937007874015748" footer="0.2755905511811024"/>
  <pageSetup horizontalDpi="600" verticalDpi="600" orientation="portrait" paperSize="9" r:id="rId1"/>
  <headerFooter alignWithMargins="0">
    <oddFooter>&amp;LOpravy a údržba&amp;C&amp;P / &amp;N&amp;R&amp;"ariel,Obyčejné"&amp;A</oddFooter>
  </headerFooter>
  <rowBreaks count="1" manualBreakCount="1">
    <brk id="4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88"/>
  <sheetViews>
    <sheetView view="pageBreakPreview" zoomScaleSheetLayoutView="100" zoomScalePageLayoutView="0" workbookViewId="0" topLeftCell="A67">
      <selection activeCell="G71" sqref="G71:G77"/>
    </sheetView>
  </sheetViews>
  <sheetFormatPr defaultColWidth="11.375" defaultRowHeight="12.75"/>
  <cols>
    <col min="1" max="1" width="3.75390625" style="162" customWidth="1"/>
    <col min="2" max="2" width="3.75390625" style="162" hidden="1" customWidth="1"/>
    <col min="3" max="3" width="13.25390625" style="162" customWidth="1"/>
    <col min="4" max="4" width="95.75390625" style="162" customWidth="1"/>
    <col min="5" max="5" width="4.25390625" style="162" customWidth="1"/>
    <col min="6" max="6" width="10.875" style="162" customWidth="1"/>
    <col min="7" max="7" width="12.00390625" style="162" customWidth="1"/>
    <col min="8" max="8" width="14.25390625" style="541" customWidth="1"/>
    <col min="9" max="9" width="11.75390625" style="162" hidden="1" customWidth="1"/>
    <col min="10" max="10" width="6.75390625" style="162" customWidth="1"/>
    <col min="11" max="11" width="11.375" style="162" customWidth="1"/>
    <col min="12" max="16384" width="11.375" style="162" customWidth="1"/>
  </cols>
  <sheetData>
    <row r="1" spans="1:11" ht="21.75" customHeight="1">
      <c r="A1" s="159" t="s">
        <v>1059</v>
      </c>
      <c r="B1" s="160"/>
      <c r="C1" s="160"/>
      <c r="D1" s="160"/>
      <c r="E1" s="160"/>
      <c r="F1" s="160"/>
      <c r="G1" s="160"/>
      <c r="H1" s="536" t="s">
        <v>1720</v>
      </c>
      <c r="I1" s="160"/>
      <c r="J1" s="160"/>
      <c r="K1" s="161"/>
    </row>
    <row r="2" spans="1:11" ht="18.75" thickBot="1">
      <c r="A2" s="163" t="s">
        <v>936</v>
      </c>
      <c r="B2" s="164"/>
      <c r="C2" s="164"/>
      <c r="D2" s="165"/>
      <c r="E2" s="166"/>
      <c r="F2" s="164"/>
      <c r="G2" s="613"/>
      <c r="H2" s="613"/>
      <c r="I2" s="164"/>
      <c r="J2" s="164"/>
      <c r="K2" s="167"/>
    </row>
    <row r="3" spans="1:11" ht="15" customHeight="1">
      <c r="A3" s="168" t="s">
        <v>1344</v>
      </c>
      <c r="B3" s="169" t="s">
        <v>1344</v>
      </c>
      <c r="C3" s="169" t="s">
        <v>1344</v>
      </c>
      <c r="D3" s="169" t="s">
        <v>1344</v>
      </c>
      <c r="E3" s="169" t="s">
        <v>1344</v>
      </c>
      <c r="F3" s="169" t="s">
        <v>1344</v>
      </c>
      <c r="G3" s="614" t="s">
        <v>41</v>
      </c>
      <c r="H3" s="615" t="s">
        <v>41</v>
      </c>
      <c r="I3" s="921"/>
      <c r="J3" s="922"/>
      <c r="K3" s="167"/>
    </row>
    <row r="4" spans="1:11" ht="15" customHeight="1" thickBot="1">
      <c r="A4" s="170" t="s">
        <v>47</v>
      </c>
      <c r="B4" s="171" t="s">
        <v>46</v>
      </c>
      <c r="C4" s="171" t="s">
        <v>45</v>
      </c>
      <c r="D4" s="171" t="s">
        <v>44</v>
      </c>
      <c r="E4" s="171" t="s">
        <v>43</v>
      </c>
      <c r="F4" s="171" t="s">
        <v>42</v>
      </c>
      <c r="G4" s="616" t="s">
        <v>39</v>
      </c>
      <c r="H4" s="122" t="s">
        <v>1267</v>
      </c>
      <c r="I4" s="172" t="s">
        <v>39</v>
      </c>
      <c r="J4" s="173" t="s">
        <v>38</v>
      </c>
      <c r="K4" s="167"/>
    </row>
    <row r="5" spans="1:10" ht="15" customHeight="1">
      <c r="A5" s="175"/>
      <c r="B5" s="175"/>
      <c r="C5" s="176" t="s">
        <v>1312</v>
      </c>
      <c r="D5" s="176" t="s">
        <v>937</v>
      </c>
      <c r="E5" s="610"/>
      <c r="F5" s="610"/>
      <c r="G5" s="610"/>
      <c r="H5" s="177">
        <f>SUM(H6:H13)</f>
        <v>0</v>
      </c>
      <c r="I5" s="178"/>
      <c r="J5" s="177">
        <f>SUM(J6:J13)</f>
        <v>2.8845699</v>
      </c>
    </row>
    <row r="6" spans="1:10" ht="15" customHeight="1">
      <c r="A6" s="166" t="s">
        <v>1268</v>
      </c>
      <c r="B6" s="166"/>
      <c r="C6" s="166" t="s">
        <v>938</v>
      </c>
      <c r="D6" s="166" t="s">
        <v>939</v>
      </c>
      <c r="E6" s="166" t="s">
        <v>1269</v>
      </c>
      <c r="F6" s="180">
        <v>10.59</v>
      </c>
      <c r="G6" s="180"/>
      <c r="H6" s="537">
        <f aca="true" t="shared" si="0" ref="H6:H13">ROUND(F6*G6,2)</f>
        <v>0</v>
      </c>
      <c r="I6" s="180">
        <v>0.0706</v>
      </c>
      <c r="J6" s="180">
        <f aca="true" t="shared" si="1" ref="J6:J13">F6*I6</f>
        <v>0.7476539999999999</v>
      </c>
    </row>
    <row r="7" spans="1:10" ht="15" customHeight="1">
      <c r="A7" s="166" t="s">
        <v>1270</v>
      </c>
      <c r="B7" s="166"/>
      <c r="C7" s="166" t="s">
        <v>940</v>
      </c>
      <c r="D7" s="166" t="s">
        <v>941</v>
      </c>
      <c r="E7" s="166" t="s">
        <v>1269</v>
      </c>
      <c r="F7" s="180">
        <v>3.99</v>
      </c>
      <c r="G7" s="180"/>
      <c r="H7" s="537">
        <f t="shared" si="0"/>
        <v>0</v>
      </c>
      <c r="I7" s="180">
        <v>0.04761</v>
      </c>
      <c r="J7" s="180">
        <f t="shared" si="1"/>
        <v>0.18996390000000002</v>
      </c>
    </row>
    <row r="8" spans="1:10" ht="15" customHeight="1">
      <c r="A8" s="166" t="s">
        <v>1271</v>
      </c>
      <c r="B8" s="166"/>
      <c r="C8" s="166" t="s">
        <v>942</v>
      </c>
      <c r="D8" s="166" t="s">
        <v>943</v>
      </c>
      <c r="E8" s="166" t="s">
        <v>1372</v>
      </c>
      <c r="F8" s="180">
        <v>3</v>
      </c>
      <c r="G8" s="180"/>
      <c r="H8" s="537">
        <f t="shared" si="0"/>
        <v>0</v>
      </c>
      <c r="I8" s="180">
        <v>0.05332</v>
      </c>
      <c r="J8" s="180">
        <f t="shared" si="1"/>
        <v>0.15996</v>
      </c>
    </row>
    <row r="9" spans="1:10" ht="15" customHeight="1">
      <c r="A9" s="166" t="s">
        <v>1272</v>
      </c>
      <c r="B9" s="166"/>
      <c r="C9" s="166" t="s">
        <v>944</v>
      </c>
      <c r="D9" s="166" t="s">
        <v>945</v>
      </c>
      <c r="E9" s="166" t="s">
        <v>1372</v>
      </c>
      <c r="F9" s="180">
        <v>5</v>
      </c>
      <c r="G9" s="180"/>
      <c r="H9" s="537">
        <f t="shared" si="0"/>
        <v>0</v>
      </c>
      <c r="I9" s="180">
        <v>0.00342</v>
      </c>
      <c r="J9" s="180">
        <f t="shared" si="1"/>
        <v>0.0171</v>
      </c>
    </row>
    <row r="10" spans="1:10" ht="15" customHeight="1">
      <c r="A10" s="166" t="s">
        <v>1273</v>
      </c>
      <c r="B10" s="166"/>
      <c r="C10" s="166" t="s">
        <v>946</v>
      </c>
      <c r="D10" s="166" t="s">
        <v>947</v>
      </c>
      <c r="E10" s="166" t="s">
        <v>1372</v>
      </c>
      <c r="F10" s="180">
        <v>9</v>
      </c>
      <c r="G10" s="180"/>
      <c r="H10" s="537">
        <f t="shared" si="0"/>
        <v>0</v>
      </c>
      <c r="I10" s="180">
        <v>0.01419</v>
      </c>
      <c r="J10" s="180">
        <f t="shared" si="1"/>
        <v>0.12771</v>
      </c>
    </row>
    <row r="11" spans="1:10" s="638" customFormat="1" ht="15" customHeight="1">
      <c r="A11" s="640" t="s">
        <v>1274</v>
      </c>
      <c r="B11" s="635"/>
      <c r="C11" s="640" t="s">
        <v>577</v>
      </c>
      <c r="D11" s="640" t="s">
        <v>578</v>
      </c>
      <c r="E11" s="640" t="s">
        <v>1282</v>
      </c>
      <c r="F11" s="636">
        <v>18.4</v>
      </c>
      <c r="G11" s="636"/>
      <c r="H11" s="639">
        <f t="shared" si="0"/>
        <v>0</v>
      </c>
      <c r="I11" s="636">
        <v>0.02</v>
      </c>
      <c r="J11" s="636">
        <f t="shared" si="1"/>
        <v>0.368</v>
      </c>
    </row>
    <row r="12" spans="1:10" ht="15" customHeight="1">
      <c r="A12" s="203" t="s">
        <v>1276</v>
      </c>
      <c r="B12" s="166"/>
      <c r="C12" s="166" t="s">
        <v>76</v>
      </c>
      <c r="D12" s="166" t="s">
        <v>77</v>
      </c>
      <c r="E12" s="166" t="s">
        <v>1269</v>
      </c>
      <c r="F12" s="180">
        <v>25</v>
      </c>
      <c r="G12" s="180"/>
      <c r="H12" s="537">
        <f t="shared" si="0"/>
        <v>0</v>
      </c>
      <c r="I12" s="180">
        <v>0.03767</v>
      </c>
      <c r="J12" s="180">
        <f t="shared" si="1"/>
        <v>0.9417500000000001</v>
      </c>
    </row>
    <row r="13" spans="1:10" ht="15" customHeight="1">
      <c r="A13" s="203" t="s">
        <v>1278</v>
      </c>
      <c r="B13" s="166"/>
      <c r="C13" s="185" t="s">
        <v>665</v>
      </c>
      <c r="D13" s="185" t="s">
        <v>666</v>
      </c>
      <c r="E13" s="185" t="s">
        <v>1269</v>
      </c>
      <c r="F13" s="187">
        <v>13.15</v>
      </c>
      <c r="G13" s="187"/>
      <c r="H13" s="538">
        <f t="shared" si="0"/>
        <v>0</v>
      </c>
      <c r="I13" s="187">
        <v>0.02528</v>
      </c>
      <c r="J13" s="187">
        <f t="shared" si="1"/>
        <v>0.332432</v>
      </c>
    </row>
    <row r="14" spans="1:10" ht="15" customHeight="1">
      <c r="A14" s="181"/>
      <c r="B14" s="181"/>
      <c r="C14" s="182" t="s">
        <v>1532</v>
      </c>
      <c r="D14" s="182" t="s">
        <v>948</v>
      </c>
      <c r="E14" s="609"/>
      <c r="F14" s="609"/>
      <c r="G14" s="609"/>
      <c r="H14" s="179">
        <f>SUM(H15:H24)</f>
        <v>0</v>
      </c>
      <c r="I14" s="174"/>
      <c r="J14" s="179">
        <f>SUM(J15:J24)</f>
        <v>23.3519307</v>
      </c>
    </row>
    <row r="15" spans="1:10" ht="15" customHeight="1">
      <c r="A15" s="203" t="s">
        <v>1279</v>
      </c>
      <c r="B15" s="166"/>
      <c r="C15" s="166" t="s">
        <v>949</v>
      </c>
      <c r="D15" s="185" t="s">
        <v>1032</v>
      </c>
      <c r="E15" s="185" t="s">
        <v>1269</v>
      </c>
      <c r="F15" s="187">
        <v>38.18</v>
      </c>
      <c r="G15" s="187"/>
      <c r="H15" s="537">
        <f aca="true" t="shared" si="2" ref="H15:H24">ROUND(F15*G15,2)</f>
        <v>0</v>
      </c>
      <c r="I15" s="180">
        <v>0.05123</v>
      </c>
      <c r="J15" s="180">
        <f aca="true" t="shared" si="3" ref="J15:J24">F15*I15</f>
        <v>1.9559613999999999</v>
      </c>
    </row>
    <row r="16" spans="1:10" ht="15" customHeight="1">
      <c r="A16" s="203" t="s">
        <v>1280</v>
      </c>
      <c r="B16" s="166"/>
      <c r="C16" s="166" t="s">
        <v>950</v>
      </c>
      <c r="D16" s="185" t="s">
        <v>1033</v>
      </c>
      <c r="E16" s="185" t="s">
        <v>1269</v>
      </c>
      <c r="F16" s="187">
        <v>129.72</v>
      </c>
      <c r="G16" s="187"/>
      <c r="H16" s="537">
        <f t="shared" si="2"/>
        <v>0</v>
      </c>
      <c r="I16" s="180">
        <v>0.06002</v>
      </c>
      <c r="J16" s="180">
        <f t="shared" si="3"/>
        <v>7.7857943999999994</v>
      </c>
    </row>
    <row r="17" spans="1:10" ht="15" customHeight="1">
      <c r="A17" s="203" t="s">
        <v>1281</v>
      </c>
      <c r="B17" s="166"/>
      <c r="C17" s="166" t="s">
        <v>951</v>
      </c>
      <c r="D17" s="166" t="s">
        <v>100</v>
      </c>
      <c r="E17" s="166" t="s">
        <v>1372</v>
      </c>
      <c r="F17" s="180">
        <v>15</v>
      </c>
      <c r="G17" s="180"/>
      <c r="H17" s="537">
        <f t="shared" si="2"/>
        <v>0</v>
      </c>
      <c r="I17" s="180">
        <v>0.01374</v>
      </c>
      <c r="J17" s="180">
        <f t="shared" si="3"/>
        <v>0.2061</v>
      </c>
    </row>
    <row r="18" spans="1:10" ht="15" customHeight="1">
      <c r="A18" s="203" t="s">
        <v>1283</v>
      </c>
      <c r="B18" s="166"/>
      <c r="C18" s="166" t="s">
        <v>952</v>
      </c>
      <c r="D18" s="166" t="s">
        <v>1346</v>
      </c>
      <c r="E18" s="166" t="s">
        <v>1269</v>
      </c>
      <c r="F18" s="180">
        <v>5.5</v>
      </c>
      <c r="G18" s="180"/>
      <c r="H18" s="537">
        <f t="shared" si="2"/>
        <v>0</v>
      </c>
      <c r="I18" s="180">
        <v>0.10712</v>
      </c>
      <c r="J18" s="180">
        <f t="shared" si="3"/>
        <v>0.58916</v>
      </c>
    </row>
    <row r="19" spans="1:10" ht="15" customHeight="1">
      <c r="A19" s="203" t="s">
        <v>1285</v>
      </c>
      <c r="B19" s="166"/>
      <c r="C19" s="166" t="s">
        <v>95</v>
      </c>
      <c r="D19" s="166" t="s">
        <v>953</v>
      </c>
      <c r="E19" s="166" t="s">
        <v>1282</v>
      </c>
      <c r="F19" s="180">
        <v>75</v>
      </c>
      <c r="G19" s="180"/>
      <c r="H19" s="537">
        <f t="shared" si="2"/>
        <v>0</v>
      </c>
      <c r="I19" s="180">
        <v>0.00238</v>
      </c>
      <c r="J19" s="180">
        <f t="shared" si="3"/>
        <v>0.17850000000000002</v>
      </c>
    </row>
    <row r="20" spans="1:10" s="741" customFormat="1" ht="15" customHeight="1">
      <c r="A20" s="203" t="s">
        <v>1286</v>
      </c>
      <c r="B20" s="740"/>
      <c r="C20" s="185" t="s">
        <v>667</v>
      </c>
      <c r="D20" s="185" t="s">
        <v>668</v>
      </c>
      <c r="E20" s="185" t="s">
        <v>1269</v>
      </c>
      <c r="F20" s="187">
        <v>41.15</v>
      </c>
      <c r="G20" s="187"/>
      <c r="H20" s="187">
        <f t="shared" si="2"/>
        <v>0</v>
      </c>
      <c r="I20" s="187">
        <v>0.00238</v>
      </c>
      <c r="J20" s="187">
        <f t="shared" si="3"/>
        <v>0.09793700000000001</v>
      </c>
    </row>
    <row r="21" spans="1:10" ht="15" customHeight="1">
      <c r="A21" s="203" t="s">
        <v>1287</v>
      </c>
      <c r="B21" s="166"/>
      <c r="C21" s="166" t="s">
        <v>1080</v>
      </c>
      <c r="D21" s="166" t="s">
        <v>954</v>
      </c>
      <c r="E21" s="166" t="s">
        <v>1275</v>
      </c>
      <c r="F21" s="180">
        <v>3.06</v>
      </c>
      <c r="G21" s="180"/>
      <c r="H21" s="537">
        <f t="shared" si="2"/>
        <v>0</v>
      </c>
      <c r="I21" s="180">
        <v>2.45329</v>
      </c>
      <c r="J21" s="180">
        <f t="shared" si="3"/>
        <v>7.5070674</v>
      </c>
    </row>
    <row r="22" spans="1:10" ht="15" customHeight="1">
      <c r="A22" s="203" t="s">
        <v>1288</v>
      </c>
      <c r="B22" s="166"/>
      <c r="C22" s="166" t="s">
        <v>955</v>
      </c>
      <c r="D22" s="166" t="s">
        <v>956</v>
      </c>
      <c r="E22" s="166" t="s">
        <v>1269</v>
      </c>
      <c r="F22" s="180">
        <v>41.15</v>
      </c>
      <c r="G22" s="180"/>
      <c r="H22" s="537">
        <f t="shared" si="2"/>
        <v>0</v>
      </c>
      <c r="I22" s="180">
        <v>0.07777</v>
      </c>
      <c r="J22" s="180">
        <f t="shared" si="3"/>
        <v>3.2002355000000002</v>
      </c>
    </row>
    <row r="23" spans="1:10" ht="15" customHeight="1">
      <c r="A23" s="203" t="s">
        <v>1289</v>
      </c>
      <c r="B23" s="166"/>
      <c r="C23" s="166" t="s">
        <v>957</v>
      </c>
      <c r="D23" s="166" t="s">
        <v>958</v>
      </c>
      <c r="E23" s="166" t="s">
        <v>1269</v>
      </c>
      <c r="F23" s="180">
        <v>123.45</v>
      </c>
      <c r="G23" s="180"/>
      <c r="H23" s="537">
        <f t="shared" si="2"/>
        <v>0</v>
      </c>
      <c r="I23" s="180">
        <v>0.01111</v>
      </c>
      <c r="J23" s="180">
        <f t="shared" si="3"/>
        <v>1.3715295</v>
      </c>
    </row>
    <row r="24" spans="1:10" ht="15" customHeight="1">
      <c r="A24" s="203" t="s">
        <v>1290</v>
      </c>
      <c r="B24" s="166"/>
      <c r="C24" s="166" t="s">
        <v>1553</v>
      </c>
      <c r="D24" s="166" t="s">
        <v>959</v>
      </c>
      <c r="E24" s="166" t="s">
        <v>1269</v>
      </c>
      <c r="F24" s="180">
        <v>41.15</v>
      </c>
      <c r="G24" s="180"/>
      <c r="H24" s="537">
        <f t="shared" si="2"/>
        <v>0</v>
      </c>
      <c r="I24" s="180">
        <v>0.01117</v>
      </c>
      <c r="J24" s="180">
        <f t="shared" si="3"/>
        <v>0.4596455</v>
      </c>
    </row>
    <row r="25" spans="1:10" ht="15" customHeight="1">
      <c r="A25" s="181"/>
      <c r="B25" s="181"/>
      <c r="C25" s="182" t="s">
        <v>1523</v>
      </c>
      <c r="D25" s="182" t="s">
        <v>960</v>
      </c>
      <c r="E25" s="609"/>
      <c r="F25" s="609"/>
      <c r="G25" s="609"/>
      <c r="H25" s="179">
        <f>SUM(H26:H31)</f>
        <v>0</v>
      </c>
      <c r="I25" s="174"/>
      <c r="J25" s="179">
        <f>SUM(J26:J31)</f>
        <v>0.7391760999999999</v>
      </c>
    </row>
    <row r="26" spans="1:10" ht="15" customHeight="1">
      <c r="A26" s="203" t="s">
        <v>1291</v>
      </c>
      <c r="B26" s="166"/>
      <c r="C26" s="166" t="s">
        <v>961</v>
      </c>
      <c r="D26" s="166" t="s">
        <v>962</v>
      </c>
      <c r="E26" s="166" t="s">
        <v>1269</v>
      </c>
      <c r="F26" s="180">
        <v>12.2</v>
      </c>
      <c r="G26" s="180"/>
      <c r="H26" s="537">
        <f aca="true" t="shared" si="4" ref="H26:H31">ROUND(F26*G26,2)</f>
        <v>0</v>
      </c>
      <c r="I26" s="180">
        <v>0.01884</v>
      </c>
      <c r="J26" s="180">
        <f aca="true" t="shared" si="5" ref="J26:J31">F26*I26</f>
        <v>0.22984799999999997</v>
      </c>
    </row>
    <row r="27" spans="1:10" s="189" customFormat="1" ht="15" customHeight="1">
      <c r="A27" s="203" t="s">
        <v>1292</v>
      </c>
      <c r="B27" s="185" t="s">
        <v>1393</v>
      </c>
      <c r="C27" s="185" t="s">
        <v>1065</v>
      </c>
      <c r="D27" s="186" t="s">
        <v>1030</v>
      </c>
      <c r="E27" s="185" t="s">
        <v>1269</v>
      </c>
      <c r="F27" s="187">
        <v>14.6</v>
      </c>
      <c r="G27" s="187"/>
      <c r="H27" s="538">
        <f t="shared" si="4"/>
        <v>0</v>
      </c>
      <c r="I27" s="187">
        <v>0.004</v>
      </c>
      <c r="J27" s="188">
        <f t="shared" si="5"/>
        <v>0.0584</v>
      </c>
    </row>
    <row r="28" spans="1:10" ht="15" customHeight="1">
      <c r="A28" s="203" t="s">
        <v>1293</v>
      </c>
      <c r="B28" s="166"/>
      <c r="C28" s="166" t="s">
        <v>963</v>
      </c>
      <c r="D28" s="166" t="s">
        <v>964</v>
      </c>
      <c r="E28" s="166" t="s">
        <v>1269</v>
      </c>
      <c r="F28" s="180">
        <v>28.94</v>
      </c>
      <c r="G28" s="180"/>
      <c r="H28" s="537">
        <f t="shared" si="4"/>
        <v>0</v>
      </c>
      <c r="I28" s="180">
        <v>0.00788</v>
      </c>
      <c r="J28" s="180">
        <f t="shared" si="5"/>
        <v>0.2280472</v>
      </c>
    </row>
    <row r="29" spans="1:13" ht="15" customHeight="1">
      <c r="A29" s="203" t="s">
        <v>1294</v>
      </c>
      <c r="B29" s="166"/>
      <c r="C29" s="166" t="s">
        <v>965</v>
      </c>
      <c r="D29" s="166" t="s">
        <v>966</v>
      </c>
      <c r="E29" s="166" t="s">
        <v>1269</v>
      </c>
      <c r="F29" s="180">
        <v>28.94</v>
      </c>
      <c r="G29" s="180"/>
      <c r="H29" s="537">
        <f t="shared" si="4"/>
        <v>0</v>
      </c>
      <c r="I29" s="180">
        <v>1E-05</v>
      </c>
      <c r="J29" s="180">
        <f t="shared" si="5"/>
        <v>0.00028940000000000004</v>
      </c>
      <c r="M29" s="513"/>
    </row>
    <row r="30" spans="1:13" ht="15" customHeight="1">
      <c r="A30" s="203" t="s">
        <v>1295</v>
      </c>
      <c r="B30" s="166"/>
      <c r="C30" s="166" t="s">
        <v>967</v>
      </c>
      <c r="D30" s="203" t="s">
        <v>1603</v>
      </c>
      <c r="E30" s="166" t="s">
        <v>1269</v>
      </c>
      <c r="F30" s="180">
        <v>41.15</v>
      </c>
      <c r="G30" s="180"/>
      <c r="H30" s="537">
        <f t="shared" si="4"/>
        <v>0</v>
      </c>
      <c r="I30" s="180">
        <v>0.00241</v>
      </c>
      <c r="J30" s="180">
        <f t="shared" si="5"/>
        <v>0.0991715</v>
      </c>
      <c r="M30" s="512"/>
    </row>
    <row r="31" spans="1:10" ht="15" customHeight="1">
      <c r="A31" s="203" t="s">
        <v>1296</v>
      </c>
      <c r="B31" s="166"/>
      <c r="C31" s="166" t="s">
        <v>968</v>
      </c>
      <c r="D31" s="166" t="s">
        <v>969</v>
      </c>
      <c r="E31" s="166" t="s">
        <v>1269</v>
      </c>
      <c r="F31" s="180">
        <v>41.14</v>
      </c>
      <c r="G31" s="180"/>
      <c r="H31" s="537">
        <f t="shared" si="4"/>
        <v>0</v>
      </c>
      <c r="I31" s="180">
        <v>0.003</v>
      </c>
      <c r="J31" s="180">
        <f t="shared" si="5"/>
        <v>0.12342</v>
      </c>
    </row>
    <row r="32" spans="1:10" ht="15" customHeight="1">
      <c r="A32" s="181"/>
      <c r="B32" s="181"/>
      <c r="C32" s="182" t="s">
        <v>970</v>
      </c>
      <c r="D32" s="182" t="s">
        <v>971</v>
      </c>
      <c r="E32" s="609"/>
      <c r="F32" s="609"/>
      <c r="G32" s="609"/>
      <c r="H32" s="179">
        <f>SUM(H33:H40)</f>
        <v>0</v>
      </c>
      <c r="I32" s="174"/>
      <c r="J32" s="179">
        <f>SUM(J33:J40)</f>
        <v>1.5199619999999998</v>
      </c>
    </row>
    <row r="33" spans="1:10" ht="15" customHeight="1">
      <c r="A33" s="203" t="s">
        <v>1297</v>
      </c>
      <c r="B33" s="166"/>
      <c r="C33" s="166" t="s">
        <v>972</v>
      </c>
      <c r="D33" s="185" t="s">
        <v>973</v>
      </c>
      <c r="E33" s="166" t="s">
        <v>1269</v>
      </c>
      <c r="F33" s="180">
        <v>22.74</v>
      </c>
      <c r="G33" s="180"/>
      <c r="H33" s="537">
        <f aca="true" t="shared" si="6" ref="H33:H40">ROUND(F33*G33,2)</f>
        <v>0</v>
      </c>
      <c r="I33" s="180">
        <v>0.05441</v>
      </c>
      <c r="J33" s="180">
        <f aca="true" t="shared" si="7" ref="J33:J40">F33*I33</f>
        <v>1.2372834</v>
      </c>
    </row>
    <row r="34" spans="1:10" ht="15" customHeight="1">
      <c r="A34" s="203" t="s">
        <v>1298</v>
      </c>
      <c r="B34" s="166"/>
      <c r="C34" s="166" t="s">
        <v>974</v>
      </c>
      <c r="D34" s="185" t="s">
        <v>1035</v>
      </c>
      <c r="E34" s="166" t="s">
        <v>1269</v>
      </c>
      <c r="F34" s="180">
        <v>8.5</v>
      </c>
      <c r="G34" s="180"/>
      <c r="H34" s="537">
        <f t="shared" si="6"/>
        <v>0</v>
      </c>
      <c r="I34" s="180">
        <v>0.0132</v>
      </c>
      <c r="J34" s="180">
        <f t="shared" si="7"/>
        <v>0.1122</v>
      </c>
    </row>
    <row r="35" spans="1:10" ht="15" customHeight="1">
      <c r="A35" s="203" t="s">
        <v>1300</v>
      </c>
      <c r="B35" s="166"/>
      <c r="C35" s="166" t="s">
        <v>975</v>
      </c>
      <c r="D35" s="185" t="s">
        <v>669</v>
      </c>
      <c r="E35" s="166" t="s">
        <v>1269</v>
      </c>
      <c r="F35" s="180">
        <v>178.99</v>
      </c>
      <c r="G35" s="187"/>
      <c r="H35" s="537">
        <f t="shared" si="6"/>
        <v>0</v>
      </c>
      <c r="I35" s="180">
        <v>0.00014</v>
      </c>
      <c r="J35" s="180">
        <f t="shared" si="7"/>
        <v>0.0250586</v>
      </c>
    </row>
    <row r="36" spans="1:10" s="191" customFormat="1" ht="15" customHeight="1">
      <c r="A36" s="203" t="s">
        <v>1299</v>
      </c>
      <c r="B36" s="32" t="s">
        <v>1393</v>
      </c>
      <c r="C36" s="32" t="s">
        <v>1092</v>
      </c>
      <c r="D36" s="186" t="s">
        <v>1031</v>
      </c>
      <c r="E36" s="32" t="s">
        <v>1269</v>
      </c>
      <c r="F36" s="31">
        <v>25</v>
      </c>
      <c r="G36" s="31"/>
      <c r="H36" s="539">
        <f t="shared" si="6"/>
        <v>0</v>
      </c>
      <c r="I36" s="31">
        <v>4E-05</v>
      </c>
      <c r="J36" s="190">
        <f t="shared" si="7"/>
        <v>0.001</v>
      </c>
    </row>
    <row r="37" spans="1:10" ht="15" customHeight="1">
      <c r="A37" s="203" t="s">
        <v>1301</v>
      </c>
      <c r="B37" s="166"/>
      <c r="C37" s="166" t="s">
        <v>765</v>
      </c>
      <c r="D37" s="185" t="s">
        <v>692</v>
      </c>
      <c r="E37" s="166" t="s">
        <v>1372</v>
      </c>
      <c r="F37" s="180">
        <v>1</v>
      </c>
      <c r="G37" s="180"/>
      <c r="H37" s="537">
        <f t="shared" si="6"/>
        <v>0</v>
      </c>
      <c r="I37" s="180">
        <v>0.06442</v>
      </c>
      <c r="J37" s="180">
        <f t="shared" si="7"/>
        <v>0.06442</v>
      </c>
    </row>
    <row r="38" spans="1:10" ht="15" customHeight="1">
      <c r="A38" s="203" t="s">
        <v>1302</v>
      </c>
      <c r="B38" s="166"/>
      <c r="C38" s="166" t="s">
        <v>976</v>
      </c>
      <c r="D38" s="166" t="s">
        <v>977</v>
      </c>
      <c r="E38" s="166" t="s">
        <v>1372</v>
      </c>
      <c r="F38" s="180">
        <v>1</v>
      </c>
      <c r="G38" s="180"/>
      <c r="H38" s="537">
        <f t="shared" si="6"/>
        <v>0</v>
      </c>
      <c r="I38" s="180">
        <v>0.02</v>
      </c>
      <c r="J38" s="180">
        <f t="shared" si="7"/>
        <v>0.02</v>
      </c>
    </row>
    <row r="39" spans="1:10" ht="15" customHeight="1">
      <c r="A39" s="203" t="s">
        <v>1309</v>
      </c>
      <c r="B39" s="166"/>
      <c r="C39" s="166" t="s">
        <v>978</v>
      </c>
      <c r="D39" s="166" t="s">
        <v>979</v>
      </c>
      <c r="E39" s="166" t="s">
        <v>1372</v>
      </c>
      <c r="F39" s="180">
        <v>1</v>
      </c>
      <c r="G39" s="180"/>
      <c r="H39" s="537">
        <f t="shared" si="6"/>
        <v>0</v>
      </c>
      <c r="I39" s="180">
        <v>0.02</v>
      </c>
      <c r="J39" s="180">
        <f t="shared" si="7"/>
        <v>0.02</v>
      </c>
    </row>
    <row r="40" spans="1:10" ht="15" customHeight="1">
      <c r="A40" s="203" t="s">
        <v>1310</v>
      </c>
      <c r="B40" s="166"/>
      <c r="C40" s="166" t="s">
        <v>980</v>
      </c>
      <c r="D40" s="166" t="s">
        <v>693</v>
      </c>
      <c r="E40" s="166" t="s">
        <v>1372</v>
      </c>
      <c r="F40" s="180">
        <v>2</v>
      </c>
      <c r="G40" s="180"/>
      <c r="H40" s="537">
        <f t="shared" si="6"/>
        <v>0</v>
      </c>
      <c r="I40" s="180">
        <v>0.02</v>
      </c>
      <c r="J40" s="180">
        <f t="shared" si="7"/>
        <v>0.04</v>
      </c>
    </row>
    <row r="41" spans="1:10" ht="15" customHeight="1">
      <c r="A41" s="181"/>
      <c r="B41" s="181"/>
      <c r="C41" s="182" t="s">
        <v>1428</v>
      </c>
      <c r="D41" s="182" t="s">
        <v>981</v>
      </c>
      <c r="E41" s="609"/>
      <c r="F41" s="609"/>
      <c r="G41" s="609"/>
      <c r="H41" s="179">
        <f>SUM(H42:H45)</f>
        <v>0</v>
      </c>
      <c r="I41" s="174"/>
      <c r="J41" s="179">
        <f>SUM(J42:J45)</f>
        <v>0.165646</v>
      </c>
    </row>
    <row r="42" spans="1:10" ht="15" customHeight="1">
      <c r="A42" s="203" t="s">
        <v>1311</v>
      </c>
      <c r="B42" s="166"/>
      <c r="C42" s="166" t="s">
        <v>131</v>
      </c>
      <c r="D42" s="166" t="s">
        <v>1741</v>
      </c>
      <c r="E42" s="166" t="s">
        <v>1269</v>
      </c>
      <c r="F42" s="180">
        <v>41.15</v>
      </c>
      <c r="G42" s="180"/>
      <c r="H42" s="537">
        <f>ROUND(F42*G42,2)</f>
        <v>0</v>
      </c>
      <c r="I42" s="180">
        <v>4E-05</v>
      </c>
      <c r="J42" s="180">
        <f>F42*I42</f>
        <v>0.0016460000000000001</v>
      </c>
    </row>
    <row r="43" spans="1:10" ht="15" customHeight="1">
      <c r="A43" s="203" t="s">
        <v>1312</v>
      </c>
      <c r="B43" s="166"/>
      <c r="C43" s="166" t="s">
        <v>1090</v>
      </c>
      <c r="D43" s="166" t="s">
        <v>1089</v>
      </c>
      <c r="E43" s="166" t="s">
        <v>1372</v>
      </c>
      <c r="F43" s="180">
        <v>7</v>
      </c>
      <c r="G43" s="180"/>
      <c r="H43" s="537">
        <f>ROUND(F43*G43,2)</f>
        <v>0</v>
      </c>
      <c r="I43" s="180">
        <v>0.0117</v>
      </c>
      <c r="J43" s="180">
        <f>F43*I43</f>
        <v>0.0819</v>
      </c>
    </row>
    <row r="44" spans="1:10" ht="15" customHeight="1">
      <c r="A44" s="203" t="s">
        <v>1313</v>
      </c>
      <c r="B44" s="166"/>
      <c r="C44" s="166" t="s">
        <v>1088</v>
      </c>
      <c r="D44" s="166" t="s">
        <v>1087</v>
      </c>
      <c r="E44" s="166" t="s">
        <v>1372</v>
      </c>
      <c r="F44" s="180">
        <v>5</v>
      </c>
      <c r="G44" s="180"/>
      <c r="H44" s="537">
        <f>ROUND(F44*G44,2)</f>
        <v>0</v>
      </c>
      <c r="I44" s="180">
        <v>0.01638</v>
      </c>
      <c r="J44" s="180">
        <f>F44*I44</f>
        <v>0.0819</v>
      </c>
    </row>
    <row r="45" spans="1:10" ht="15" customHeight="1">
      <c r="A45" s="203" t="s">
        <v>1314</v>
      </c>
      <c r="B45" s="166"/>
      <c r="C45" s="166" t="s">
        <v>982</v>
      </c>
      <c r="D45" s="166" t="s">
        <v>983</v>
      </c>
      <c r="E45" s="166" t="s">
        <v>1372</v>
      </c>
      <c r="F45" s="180">
        <v>20</v>
      </c>
      <c r="G45" s="180"/>
      <c r="H45" s="537">
        <f>ROUND(F45*G45,2)</f>
        <v>0</v>
      </c>
      <c r="I45" s="180">
        <v>1E-05</v>
      </c>
      <c r="J45" s="180">
        <f>F45*I45</f>
        <v>0.0002</v>
      </c>
    </row>
    <row r="46" spans="1:10" ht="15" customHeight="1">
      <c r="A46" s="181"/>
      <c r="B46" s="181"/>
      <c r="C46" s="182" t="s">
        <v>1425</v>
      </c>
      <c r="D46" s="182" t="s">
        <v>1482</v>
      </c>
      <c r="E46" s="609"/>
      <c r="F46" s="609"/>
      <c r="G46" s="609"/>
      <c r="H46" s="179">
        <f>SUM(H47:H69)</f>
        <v>0</v>
      </c>
      <c r="I46" s="174"/>
      <c r="J46" s="179">
        <f>SUM(J47:J69)</f>
        <v>41.785560000000004</v>
      </c>
    </row>
    <row r="47" spans="1:10" ht="15" customHeight="1">
      <c r="A47" s="203" t="s">
        <v>1315</v>
      </c>
      <c r="B47" s="166"/>
      <c r="C47" s="166" t="s">
        <v>984</v>
      </c>
      <c r="D47" s="166" t="s">
        <v>985</v>
      </c>
      <c r="E47" s="166" t="s">
        <v>1269</v>
      </c>
      <c r="F47" s="180">
        <v>13</v>
      </c>
      <c r="G47" s="180"/>
      <c r="H47" s="537">
        <f aca="true" t="shared" si="8" ref="H47:H69">ROUND(F47*G47,2)</f>
        <v>0</v>
      </c>
      <c r="I47" s="180">
        <v>0.02</v>
      </c>
      <c r="J47" s="180">
        <f aca="true" t="shared" si="9" ref="J47:J69">F47*I47</f>
        <v>0.26</v>
      </c>
    </row>
    <row r="48" spans="1:10" ht="15" customHeight="1">
      <c r="A48" s="203" t="s">
        <v>1316</v>
      </c>
      <c r="B48" s="166"/>
      <c r="C48" s="166" t="s">
        <v>986</v>
      </c>
      <c r="D48" s="166" t="s">
        <v>987</v>
      </c>
      <c r="E48" s="166" t="s">
        <v>1269</v>
      </c>
      <c r="F48" s="180">
        <v>3.5</v>
      </c>
      <c r="G48" s="180"/>
      <c r="H48" s="537">
        <f t="shared" si="8"/>
        <v>0</v>
      </c>
      <c r="I48" s="180">
        <v>0.001</v>
      </c>
      <c r="J48" s="180">
        <f t="shared" si="9"/>
        <v>0.0035</v>
      </c>
    </row>
    <row r="49" spans="1:10" ht="15" customHeight="1">
      <c r="A49" s="203" t="s">
        <v>1317</v>
      </c>
      <c r="B49" s="166"/>
      <c r="C49" s="166" t="s">
        <v>988</v>
      </c>
      <c r="D49" s="166" t="s">
        <v>989</v>
      </c>
      <c r="E49" s="166" t="s">
        <v>1269</v>
      </c>
      <c r="F49" s="180">
        <v>26.5</v>
      </c>
      <c r="G49" s="180"/>
      <c r="H49" s="537">
        <f t="shared" si="8"/>
        <v>0</v>
      </c>
      <c r="I49" s="180">
        <v>0.025</v>
      </c>
      <c r="J49" s="180">
        <f t="shared" si="9"/>
        <v>0.6625000000000001</v>
      </c>
    </row>
    <row r="50" spans="1:10" ht="15" customHeight="1">
      <c r="A50" s="203" t="s">
        <v>1318</v>
      </c>
      <c r="B50" s="166"/>
      <c r="C50" s="166" t="s">
        <v>990</v>
      </c>
      <c r="D50" s="166" t="s">
        <v>991</v>
      </c>
      <c r="E50" s="166" t="s">
        <v>1269</v>
      </c>
      <c r="F50" s="180">
        <v>43</v>
      </c>
      <c r="G50" s="180"/>
      <c r="H50" s="537">
        <f t="shared" si="8"/>
        <v>0</v>
      </c>
      <c r="I50" s="180">
        <v>0.6</v>
      </c>
      <c r="J50" s="180">
        <f t="shared" si="9"/>
        <v>25.8</v>
      </c>
    </row>
    <row r="51" spans="1:10" ht="15" customHeight="1">
      <c r="A51" s="203" t="s">
        <v>1319</v>
      </c>
      <c r="B51" s="166"/>
      <c r="C51" s="166" t="s">
        <v>863</v>
      </c>
      <c r="D51" s="166" t="s">
        <v>992</v>
      </c>
      <c r="E51" s="166" t="s">
        <v>1269</v>
      </c>
      <c r="F51" s="180">
        <v>30.05</v>
      </c>
      <c r="G51" s="180"/>
      <c r="H51" s="537">
        <f t="shared" si="8"/>
        <v>0</v>
      </c>
      <c r="I51" s="180">
        <v>0.131</v>
      </c>
      <c r="J51" s="180">
        <f t="shared" si="9"/>
        <v>3.9365500000000004</v>
      </c>
    </row>
    <row r="52" spans="1:10" ht="15" customHeight="1">
      <c r="A52" s="203" t="s">
        <v>1320</v>
      </c>
      <c r="B52" s="166"/>
      <c r="C52" s="166" t="s">
        <v>993</v>
      </c>
      <c r="D52" s="166" t="s">
        <v>994</v>
      </c>
      <c r="E52" s="166" t="s">
        <v>1269</v>
      </c>
      <c r="F52" s="180">
        <v>4</v>
      </c>
      <c r="G52" s="180"/>
      <c r="H52" s="537">
        <f t="shared" si="8"/>
        <v>0</v>
      </c>
      <c r="I52" s="180">
        <v>0.076</v>
      </c>
      <c r="J52" s="180">
        <f t="shared" si="9"/>
        <v>0.304</v>
      </c>
    </row>
    <row r="53" spans="1:10" ht="15" customHeight="1">
      <c r="A53" s="203" t="s">
        <v>1321</v>
      </c>
      <c r="B53" s="166"/>
      <c r="C53" s="166" t="s">
        <v>995</v>
      </c>
      <c r="D53" s="166" t="s">
        <v>996</v>
      </c>
      <c r="E53" s="166" t="s">
        <v>1269</v>
      </c>
      <c r="F53" s="180">
        <v>15.8</v>
      </c>
      <c r="G53" s="180"/>
      <c r="H53" s="537">
        <f t="shared" si="8"/>
        <v>0</v>
      </c>
      <c r="I53" s="180">
        <v>0.068</v>
      </c>
      <c r="J53" s="180">
        <f t="shared" si="9"/>
        <v>1.0744</v>
      </c>
    </row>
    <row r="54" spans="1:10" ht="15" customHeight="1">
      <c r="A54" s="203" t="s">
        <v>1322</v>
      </c>
      <c r="B54" s="166"/>
      <c r="C54" s="166" t="s">
        <v>997</v>
      </c>
      <c r="D54" s="185" t="s">
        <v>1037</v>
      </c>
      <c r="E54" s="166" t="s">
        <v>1269</v>
      </c>
      <c r="F54" s="180">
        <v>41.14</v>
      </c>
      <c r="G54" s="180"/>
      <c r="H54" s="537">
        <f t="shared" si="8"/>
        <v>0</v>
      </c>
      <c r="I54" s="180">
        <v>0.05</v>
      </c>
      <c r="J54" s="180">
        <f t="shared" si="9"/>
        <v>2.057</v>
      </c>
    </row>
    <row r="55" spans="1:10" ht="15" customHeight="1">
      <c r="A55" s="203" t="s">
        <v>1323</v>
      </c>
      <c r="B55" s="166"/>
      <c r="C55" s="166" t="s">
        <v>924</v>
      </c>
      <c r="D55" s="185" t="s">
        <v>1038</v>
      </c>
      <c r="E55" s="166" t="s">
        <v>1269</v>
      </c>
      <c r="F55" s="180">
        <v>140.97</v>
      </c>
      <c r="G55" s="180"/>
      <c r="H55" s="537">
        <f t="shared" si="8"/>
        <v>0</v>
      </c>
      <c r="I55" s="180">
        <v>0.046</v>
      </c>
      <c r="J55" s="180">
        <f t="shared" si="9"/>
        <v>6.48462</v>
      </c>
    </row>
    <row r="56" spans="1:10" ht="15" customHeight="1">
      <c r="A56" s="203" t="s">
        <v>1324</v>
      </c>
      <c r="B56" s="166"/>
      <c r="C56" s="166" t="s">
        <v>998</v>
      </c>
      <c r="D56" s="166" t="s">
        <v>999</v>
      </c>
      <c r="E56" s="166" t="s">
        <v>1282</v>
      </c>
      <c r="F56" s="180">
        <v>33</v>
      </c>
      <c r="G56" s="180"/>
      <c r="H56" s="537">
        <f t="shared" si="8"/>
        <v>0</v>
      </c>
      <c r="I56" s="180">
        <v>0.007</v>
      </c>
      <c r="J56" s="180">
        <f t="shared" si="9"/>
        <v>0.231</v>
      </c>
    </row>
    <row r="57" spans="1:10" ht="15" customHeight="1">
      <c r="A57" s="203" t="s">
        <v>1325</v>
      </c>
      <c r="B57" s="166"/>
      <c r="C57" s="166" t="s">
        <v>1000</v>
      </c>
      <c r="D57" s="166" t="s">
        <v>1001</v>
      </c>
      <c r="E57" s="166" t="s">
        <v>1372</v>
      </c>
      <c r="F57" s="180">
        <v>5</v>
      </c>
      <c r="G57" s="180"/>
      <c r="H57" s="537">
        <f t="shared" si="8"/>
        <v>0</v>
      </c>
      <c r="I57" s="180">
        <v>0.001</v>
      </c>
      <c r="J57" s="180">
        <f t="shared" si="9"/>
        <v>0.005</v>
      </c>
    </row>
    <row r="58" spans="1:10" ht="15" customHeight="1">
      <c r="A58" s="203" t="s">
        <v>1326</v>
      </c>
      <c r="B58" s="166"/>
      <c r="C58" s="166" t="s">
        <v>889</v>
      </c>
      <c r="D58" s="166" t="s">
        <v>1002</v>
      </c>
      <c r="E58" s="166" t="s">
        <v>1372</v>
      </c>
      <c r="F58" s="180">
        <v>5</v>
      </c>
      <c r="G58" s="180"/>
      <c r="H58" s="537">
        <f t="shared" si="8"/>
        <v>0</v>
      </c>
      <c r="I58" s="180">
        <v>0.004</v>
      </c>
      <c r="J58" s="180">
        <f t="shared" si="9"/>
        <v>0.02</v>
      </c>
    </row>
    <row r="59" spans="1:10" ht="15" customHeight="1">
      <c r="A59" s="203" t="s">
        <v>1327</v>
      </c>
      <c r="B59" s="166"/>
      <c r="C59" s="166" t="s">
        <v>893</v>
      </c>
      <c r="D59" s="166" t="s">
        <v>894</v>
      </c>
      <c r="E59" s="166" t="s">
        <v>1372</v>
      </c>
      <c r="F59" s="180">
        <v>5</v>
      </c>
      <c r="G59" s="180"/>
      <c r="H59" s="537">
        <f t="shared" si="8"/>
        <v>0</v>
      </c>
      <c r="I59" s="180">
        <v>0.025</v>
      </c>
      <c r="J59" s="180">
        <f t="shared" si="9"/>
        <v>0.125</v>
      </c>
    </row>
    <row r="60" spans="1:10" ht="15" customHeight="1">
      <c r="A60" s="203" t="s">
        <v>1328</v>
      </c>
      <c r="B60" s="166"/>
      <c r="C60" s="166" t="s">
        <v>897</v>
      </c>
      <c r="D60" s="166" t="s">
        <v>1003</v>
      </c>
      <c r="E60" s="166" t="s">
        <v>1372</v>
      </c>
      <c r="F60" s="180">
        <v>4</v>
      </c>
      <c r="G60" s="180"/>
      <c r="H60" s="537">
        <f t="shared" si="8"/>
        <v>0</v>
      </c>
      <c r="I60" s="180">
        <v>0.015</v>
      </c>
      <c r="J60" s="180">
        <f t="shared" si="9"/>
        <v>0.06</v>
      </c>
    </row>
    <row r="61" spans="1:10" ht="15" customHeight="1">
      <c r="A61" s="203" t="s">
        <v>1329</v>
      </c>
      <c r="B61" s="166"/>
      <c r="C61" s="166" t="s">
        <v>1004</v>
      </c>
      <c r="D61" s="166" t="s">
        <v>1005</v>
      </c>
      <c r="E61" s="166" t="s">
        <v>1372</v>
      </c>
      <c r="F61" s="180">
        <v>7</v>
      </c>
      <c r="G61" s="180"/>
      <c r="H61" s="537">
        <f t="shared" si="8"/>
        <v>0</v>
      </c>
      <c r="I61" s="180">
        <v>0.002</v>
      </c>
      <c r="J61" s="180">
        <f t="shared" si="9"/>
        <v>0.014</v>
      </c>
    </row>
    <row r="62" spans="1:10" ht="15" customHeight="1">
      <c r="A62" s="203" t="s">
        <v>1330</v>
      </c>
      <c r="B62" s="166"/>
      <c r="C62" s="166" t="s">
        <v>1474</v>
      </c>
      <c r="D62" s="166" t="s">
        <v>1473</v>
      </c>
      <c r="E62" s="166" t="s">
        <v>1372</v>
      </c>
      <c r="F62" s="180">
        <v>5</v>
      </c>
      <c r="G62" s="180"/>
      <c r="H62" s="537">
        <f t="shared" si="8"/>
        <v>0</v>
      </c>
      <c r="I62" s="180">
        <v>0.003</v>
      </c>
      <c r="J62" s="180">
        <f t="shared" si="9"/>
        <v>0.015</v>
      </c>
    </row>
    <row r="63" spans="1:10" ht="15" customHeight="1">
      <c r="A63" s="203" t="s">
        <v>1331</v>
      </c>
      <c r="B63" s="166"/>
      <c r="C63" s="166" t="s">
        <v>1006</v>
      </c>
      <c r="D63" s="166" t="s">
        <v>1007</v>
      </c>
      <c r="E63" s="166" t="s">
        <v>1282</v>
      </c>
      <c r="F63" s="180">
        <v>25</v>
      </c>
      <c r="G63" s="180"/>
      <c r="H63" s="537">
        <f t="shared" si="8"/>
        <v>0</v>
      </c>
      <c r="I63" s="180">
        <v>0.006</v>
      </c>
      <c r="J63" s="180">
        <f t="shared" si="9"/>
        <v>0.15</v>
      </c>
    </row>
    <row r="64" spans="1:10" ht="15" customHeight="1">
      <c r="A64" s="203" t="s">
        <v>1332</v>
      </c>
      <c r="B64" s="166"/>
      <c r="C64" s="166" t="s">
        <v>162</v>
      </c>
      <c r="D64" s="166" t="s">
        <v>163</v>
      </c>
      <c r="E64" s="166" t="s">
        <v>1282</v>
      </c>
      <c r="F64" s="180">
        <v>15</v>
      </c>
      <c r="G64" s="180"/>
      <c r="H64" s="537">
        <f t="shared" si="8"/>
        <v>0</v>
      </c>
      <c r="I64" s="180">
        <v>0.013</v>
      </c>
      <c r="J64" s="180">
        <f t="shared" si="9"/>
        <v>0.19499999999999998</v>
      </c>
    </row>
    <row r="65" spans="1:10" ht="15" customHeight="1">
      <c r="A65" s="203" t="s">
        <v>1333</v>
      </c>
      <c r="B65" s="166"/>
      <c r="C65" s="166" t="s">
        <v>908</v>
      </c>
      <c r="D65" s="166" t="s">
        <v>1008</v>
      </c>
      <c r="E65" s="166" t="s">
        <v>1282</v>
      </c>
      <c r="F65" s="180">
        <v>5</v>
      </c>
      <c r="G65" s="180"/>
      <c r="H65" s="537">
        <f t="shared" si="8"/>
        <v>0</v>
      </c>
      <c r="I65" s="180">
        <v>0.027</v>
      </c>
      <c r="J65" s="180">
        <f t="shared" si="9"/>
        <v>0.135</v>
      </c>
    </row>
    <row r="66" spans="1:10" ht="15" customHeight="1">
      <c r="A66" s="203" t="s">
        <v>1334</v>
      </c>
      <c r="B66" s="166"/>
      <c r="C66" s="166" t="s">
        <v>910</v>
      </c>
      <c r="D66" s="166" t="s">
        <v>1009</v>
      </c>
      <c r="E66" s="166" t="s">
        <v>1282</v>
      </c>
      <c r="F66" s="180">
        <v>3</v>
      </c>
      <c r="G66" s="180"/>
      <c r="H66" s="537">
        <f t="shared" si="8"/>
        <v>0</v>
      </c>
      <c r="I66" s="180">
        <v>0.04</v>
      </c>
      <c r="J66" s="180">
        <f t="shared" si="9"/>
        <v>0.12</v>
      </c>
    </row>
    <row r="67" spans="1:10" ht="15" customHeight="1">
      <c r="A67" s="203" t="s">
        <v>1335</v>
      </c>
      <c r="B67" s="166"/>
      <c r="C67" s="166" t="s">
        <v>1010</v>
      </c>
      <c r="D67" s="166" t="s">
        <v>1011</v>
      </c>
      <c r="E67" s="166" t="s">
        <v>1282</v>
      </c>
      <c r="F67" s="180">
        <v>15</v>
      </c>
      <c r="G67" s="180"/>
      <c r="H67" s="537">
        <f t="shared" si="8"/>
        <v>0</v>
      </c>
      <c r="I67" s="180">
        <v>0.001</v>
      </c>
      <c r="J67" s="180">
        <f t="shared" si="9"/>
        <v>0.015</v>
      </c>
    </row>
    <row r="68" spans="1:10" ht="15" customHeight="1">
      <c r="A68" s="203" t="s">
        <v>1389</v>
      </c>
      <c r="B68" s="166"/>
      <c r="C68" s="166" t="s">
        <v>1012</v>
      </c>
      <c r="D68" s="166" t="s">
        <v>1013</v>
      </c>
      <c r="E68" s="166" t="s">
        <v>1282</v>
      </c>
      <c r="F68" s="180">
        <v>30</v>
      </c>
      <c r="G68" s="180"/>
      <c r="H68" s="537">
        <f t="shared" si="8"/>
        <v>0</v>
      </c>
      <c r="I68" s="180">
        <v>0.002</v>
      </c>
      <c r="J68" s="180">
        <f t="shared" si="9"/>
        <v>0.06</v>
      </c>
    </row>
    <row r="69" spans="1:10" ht="15" customHeight="1">
      <c r="A69" s="203" t="s">
        <v>1390</v>
      </c>
      <c r="B69" s="166"/>
      <c r="C69" s="166" t="s">
        <v>1014</v>
      </c>
      <c r="D69" s="166" t="s">
        <v>1015</v>
      </c>
      <c r="E69" s="166" t="s">
        <v>1370</v>
      </c>
      <c r="F69" s="180">
        <v>3</v>
      </c>
      <c r="G69" s="180"/>
      <c r="H69" s="537">
        <f t="shared" si="8"/>
        <v>0</v>
      </c>
      <c r="I69" s="180">
        <v>0.01933</v>
      </c>
      <c r="J69" s="180">
        <f t="shared" si="9"/>
        <v>0.05799</v>
      </c>
    </row>
    <row r="70" spans="1:10" ht="15" customHeight="1">
      <c r="A70" s="181"/>
      <c r="B70" s="181"/>
      <c r="C70" s="182" t="s">
        <v>1418</v>
      </c>
      <c r="D70" s="182" t="s">
        <v>1417</v>
      </c>
      <c r="E70" s="609"/>
      <c r="F70" s="609"/>
      <c r="G70" s="609"/>
      <c r="H70" s="179">
        <f>SUM(H71:H71)</f>
        <v>0</v>
      </c>
      <c r="I70" s="174"/>
      <c r="J70" s="179">
        <f>SUM(J71:J71)</f>
        <v>0</v>
      </c>
    </row>
    <row r="71" spans="1:13" ht="15" customHeight="1">
      <c r="A71" s="203" t="s">
        <v>1535</v>
      </c>
      <c r="B71" s="166"/>
      <c r="C71" s="166" t="s">
        <v>1415</v>
      </c>
      <c r="D71" s="166" t="s">
        <v>1414</v>
      </c>
      <c r="E71" s="166" t="s">
        <v>1306</v>
      </c>
      <c r="F71" s="180">
        <f>SUM(J5+J14+J25+J32+J41)</f>
        <v>28.6612847</v>
      </c>
      <c r="G71" s="180"/>
      <c r="H71" s="537">
        <f>ROUND(F71*G71,2)</f>
        <v>0</v>
      </c>
      <c r="I71" s="180">
        <v>0</v>
      </c>
      <c r="J71" s="180">
        <f>F71*I71</f>
        <v>0</v>
      </c>
      <c r="L71" s="611"/>
      <c r="M71" s="611"/>
    </row>
    <row r="72" spans="1:10" ht="15" customHeight="1">
      <c r="A72" s="181"/>
      <c r="B72" s="181"/>
      <c r="C72" s="182" t="s">
        <v>1413</v>
      </c>
      <c r="D72" s="182" t="s">
        <v>1412</v>
      </c>
      <c r="E72" s="609"/>
      <c r="F72" s="609"/>
      <c r="G72" s="609"/>
      <c r="H72" s="179">
        <f>SUM(H73:H77)</f>
        <v>0</v>
      </c>
      <c r="I72" s="174"/>
      <c r="J72" s="179">
        <f>SUM(J73:J77)</f>
        <v>0</v>
      </c>
    </row>
    <row r="73" spans="1:10" ht="15" customHeight="1">
      <c r="A73" s="203" t="s">
        <v>1532</v>
      </c>
      <c r="B73" s="166"/>
      <c r="C73" s="166" t="s">
        <v>1404</v>
      </c>
      <c r="D73" s="166" t="s">
        <v>1403</v>
      </c>
      <c r="E73" s="166" t="s">
        <v>1306</v>
      </c>
      <c r="F73" s="180">
        <v>42</v>
      </c>
      <c r="G73" s="180"/>
      <c r="H73" s="537">
        <f>ROUND(F73*G73,2)</f>
        <v>0</v>
      </c>
      <c r="I73" s="180">
        <v>0</v>
      </c>
      <c r="J73" s="180">
        <f>F73*I73</f>
        <v>0</v>
      </c>
    </row>
    <row r="74" spans="1:10" ht="15" customHeight="1">
      <c r="A74" s="203" t="s">
        <v>1529</v>
      </c>
      <c r="B74" s="166"/>
      <c r="C74" s="166" t="s">
        <v>1401</v>
      </c>
      <c r="D74" s="166" t="s">
        <v>1400</v>
      </c>
      <c r="E74" s="166" t="s">
        <v>1306</v>
      </c>
      <c r="F74" s="180">
        <v>42</v>
      </c>
      <c r="G74" s="180"/>
      <c r="H74" s="537">
        <f>ROUND(F74*G74,2)</f>
        <v>0</v>
      </c>
      <c r="I74" s="180">
        <v>0</v>
      </c>
      <c r="J74" s="180">
        <f>F74*I74</f>
        <v>0</v>
      </c>
    </row>
    <row r="75" spans="1:10" ht="15" customHeight="1">
      <c r="A75" s="203" t="s">
        <v>1526</v>
      </c>
      <c r="B75" s="166"/>
      <c r="C75" s="166" t="s">
        <v>1398</v>
      </c>
      <c r="D75" s="166" t="s">
        <v>1397</v>
      </c>
      <c r="E75" s="166" t="s">
        <v>1306</v>
      </c>
      <c r="F75" s="180">
        <v>42</v>
      </c>
      <c r="G75" s="180"/>
      <c r="H75" s="537">
        <f>ROUND(F75*G75,2)</f>
        <v>0</v>
      </c>
      <c r="I75" s="180">
        <v>0</v>
      </c>
      <c r="J75" s="180">
        <f>F75*I75</f>
        <v>0</v>
      </c>
    </row>
    <row r="76" spans="1:10" ht="15" customHeight="1">
      <c r="A76" s="203" t="s">
        <v>1521</v>
      </c>
      <c r="B76" s="166"/>
      <c r="C76" s="166" t="s">
        <v>1395</v>
      </c>
      <c r="D76" s="166" t="s">
        <v>171</v>
      </c>
      <c r="E76" s="166" t="s">
        <v>1306</v>
      </c>
      <c r="F76" s="180">
        <v>1050</v>
      </c>
      <c r="G76" s="180"/>
      <c r="H76" s="537">
        <f>ROUND(F76*G76,2)</f>
        <v>0</v>
      </c>
      <c r="I76" s="180">
        <v>0</v>
      </c>
      <c r="J76" s="180">
        <f>F76*I76</f>
        <v>0</v>
      </c>
    </row>
    <row r="77" spans="1:10" ht="15" customHeight="1">
      <c r="A77" s="203" t="s">
        <v>1519</v>
      </c>
      <c r="B77" s="166"/>
      <c r="C77" s="166" t="s">
        <v>1392</v>
      </c>
      <c r="D77" s="166" t="s">
        <v>1391</v>
      </c>
      <c r="E77" s="166" t="s">
        <v>1306</v>
      </c>
      <c r="F77" s="180">
        <v>42</v>
      </c>
      <c r="G77" s="180"/>
      <c r="H77" s="537">
        <f>ROUND(F77*G77,2)</f>
        <v>0</v>
      </c>
      <c r="I77" s="180">
        <v>0</v>
      </c>
      <c r="J77" s="180">
        <f>F77*I77</f>
        <v>0</v>
      </c>
    </row>
    <row r="78" spans="1:10" ht="15" customHeight="1">
      <c r="A78" s="401" t="s">
        <v>1516</v>
      </c>
      <c r="B78" s="401"/>
      <c r="C78" s="401"/>
      <c r="D78" s="642" t="s">
        <v>582</v>
      </c>
      <c r="E78" s="643" t="s">
        <v>1345</v>
      </c>
      <c r="F78" s="402">
        <v>6</v>
      </c>
      <c r="G78" s="402">
        <f>0.01*(H5+H14+H25+H32+H41+H46+H70+H72)</f>
        <v>0</v>
      </c>
      <c r="H78" s="402">
        <f>F78*G78</f>
        <v>0</v>
      </c>
      <c r="I78" s="402"/>
      <c r="J78" s="402">
        <v>0</v>
      </c>
    </row>
    <row r="79" spans="1:10" ht="15" customHeight="1">
      <c r="A79" s="183"/>
      <c r="B79" s="183"/>
      <c r="C79" s="183"/>
      <c r="D79" s="183"/>
      <c r="E79" s="183"/>
      <c r="F79" s="183"/>
      <c r="G79" s="183"/>
      <c r="H79" s="540">
        <f>H5+H14+H25+H32+H41+H46+H70+H72+H78</f>
        <v>0</v>
      </c>
      <c r="I79" s="183"/>
      <c r="J79" s="540"/>
    </row>
    <row r="84" spans="4:6" ht="12.75">
      <c r="D84" s="150"/>
      <c r="E84" s="115"/>
      <c r="F84" s="339"/>
    </row>
    <row r="85" spans="4:6" ht="12.75">
      <c r="D85" s="512"/>
      <c r="F85" s="611"/>
    </row>
    <row r="88" ht="12.75">
      <c r="D88" s="722"/>
    </row>
  </sheetData>
  <sheetProtection/>
  <mergeCells count="1">
    <mergeCell ref="I3:J3"/>
  </mergeCells>
  <printOptions gridLines="1"/>
  <pageMargins left="0.3937007874015748" right="0.3937007874015748" top="0.984251968503937" bottom="0.5905511811023623" header="0.5118110236220472" footer="0.31496062992125984"/>
  <pageSetup horizontalDpi="600" verticalDpi="600" orientation="landscape" paperSize="9" scale="88" r:id="rId1"/>
  <headerFooter>
    <oddFooter>&amp;LByt číslo 1&amp;C&amp;P/&amp;N&amp;ROpravy a údržba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Konvalinka a spol.</dc:creator>
  <cp:keywords/>
  <dc:description/>
  <cp:lastModifiedBy>jirkav</cp:lastModifiedBy>
  <cp:lastPrinted>2012-10-25T05:54:15Z</cp:lastPrinted>
  <dcterms:created xsi:type="dcterms:W3CDTF">2002-06-23T11:28:33Z</dcterms:created>
  <dcterms:modified xsi:type="dcterms:W3CDTF">2012-10-25T07:54:46Z</dcterms:modified>
  <cp:category/>
  <cp:version/>
  <cp:contentType/>
  <cp:contentStatus/>
</cp:coreProperties>
</file>